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594" activeTab="0"/>
  </bookViews>
  <sheets>
    <sheet name="2024 г. 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<sst xmlns="http://schemas.openxmlformats.org/spreadsheetml/2006/main" count="51" uniqueCount="40">
  <si>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№</t>
  </si>
  <si>
    <t>Группа потребителей</t>
  </si>
  <si>
    <t>Всего</t>
  </si>
  <si>
    <t>Прочие</t>
  </si>
  <si>
    <t>1 квартал</t>
  </si>
  <si>
    <t>млн.кВтч.</t>
  </si>
  <si>
    <t>Бюджетные потребители</t>
  </si>
  <si>
    <t>Население</t>
  </si>
  <si>
    <t>Потери</t>
  </si>
  <si>
    <t>2 квартал</t>
  </si>
  <si>
    <t>3 квартал</t>
  </si>
  <si>
    <t>ИНФОРМАЦИЯ</t>
  </si>
  <si>
    <t>о ежемесячных фактических объемах потребления электрической энергии(мощности) по группам потребителей с выделением поставки населению</t>
  </si>
  <si>
    <t>январь</t>
  </si>
  <si>
    <t xml:space="preserve">февраль </t>
  </si>
  <si>
    <t xml:space="preserve">март </t>
  </si>
  <si>
    <t>апрель</t>
  </si>
  <si>
    <t xml:space="preserve">май </t>
  </si>
  <si>
    <t>июнь</t>
  </si>
  <si>
    <t xml:space="preserve">сентябрь </t>
  </si>
  <si>
    <t>август</t>
  </si>
  <si>
    <t xml:space="preserve">июль </t>
  </si>
  <si>
    <t xml:space="preserve">октябрь </t>
  </si>
  <si>
    <t xml:space="preserve">ноябрь </t>
  </si>
  <si>
    <t xml:space="preserve">декабрь </t>
  </si>
  <si>
    <t>4 квартал</t>
  </si>
  <si>
    <t>1 полугодие</t>
  </si>
  <si>
    <t>2 полугодие</t>
  </si>
  <si>
    <t>9 месяцев</t>
  </si>
  <si>
    <t>Итого</t>
  </si>
  <si>
    <t>Генерирующая мощность(МВт)</t>
  </si>
  <si>
    <t>Сетевая мощность (МВт)</t>
  </si>
  <si>
    <t>Потребители вне зоны деятельности ПАО “Мордовская энергосбытовая компания”</t>
  </si>
  <si>
    <t>оперативно</t>
  </si>
  <si>
    <t>АО «Завод «Чувашкабель»</t>
  </si>
  <si>
    <t>АО "Завод ГРАЗ"</t>
  </si>
  <si>
    <t>ООО "Рошальский завод пластификаторов"</t>
  </si>
  <si>
    <t>ООО "ЛМК"</t>
  </si>
  <si>
    <t xml:space="preserve">за 2024 г. </t>
  </si>
  <si>
    <t>2024 г.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</si>
</sst>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000"/>
    <numFmt numFmtId="197" formatCode="#,##0.000000"/>
    <numFmt numFmtId="198" formatCode="#,##0.0"/>
    <numFmt numFmtId="199" formatCode="0.0000"/>
    <numFmt numFmtId="200" formatCode="0.0"/>
    <numFmt numFmtId="201" formatCode="_-* #,##0.000_р_._-;\-* #,##0.000_р_._-;_-* &quot;-&quot;??_р_._-;_-@_-"/>
    <numFmt numFmtId="202" formatCode="_-* #,##0.000_р_._-;\-* #,##0.000_р_._-;_-* &quot;-&quot;???_р_._-;_-@_-"/>
    <numFmt numFmtId="203" formatCode="#,##0.000"/>
    <numFmt numFmtId="204" formatCode="0.0%"/>
    <numFmt numFmtId="205" formatCode="0.000000%"/>
    <numFmt numFmtId="206" formatCode="0.00000"/>
    <numFmt numFmtId="207" formatCode="0.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48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80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" fontId="1" fillId="0" borderId="0">
      <alignment vertical="center"/>
      <protection/>
    </xf>
    <xf numFmtId="0" fontId="1" fillId="0" borderId="0">
      <alignment/>
      <protection/>
    </xf>
    <xf numFmtId="4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4" fontId="1" fillId="0" borderId="0">
      <alignment vertical="center"/>
      <protection/>
    </xf>
    <xf numFmtId="0" fontId="1" fillId="0" borderId="0">
      <alignment/>
      <protection/>
    </xf>
    <xf numFmtId="4" fontId="0" fillId="0" borderId="0">
      <alignment vertical="center"/>
      <protection/>
    </xf>
    <xf numFmtId="0" fontId="1" fillId="0" borderId="0">
      <alignment/>
      <protection/>
    </xf>
    <xf numFmtId="0" fontId="29" fillId="0" borderId="0">
      <alignment/>
      <protection/>
    </xf>
    <xf numFmtId="4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4"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197" fontId="4" fillId="0" borderId="0" xfId="0" applyNumberFormat="1" applyFont="1" applyAlignment="1">
      <alignment horizontal="center" vertical="center"/>
    </xf>
    <xf numFmtId="197" fontId="4" fillId="0" borderId="0" xfId="0" applyNumberFormat="1" applyFont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0" fontId="4" fillId="32" borderId="12" xfId="0" applyNumberFormat="1" applyFont="1" applyFill="1" applyBorder="1" applyAlignment="1">
      <alignment vertical="center" wrapText="1"/>
    </xf>
    <xf numFmtId="0" fontId="4" fillId="32" borderId="14" xfId="0" applyNumberFormat="1" applyFont="1" applyFill="1" applyBorder="1" applyAlignment="1">
      <alignment vertical="center" wrapText="1"/>
    </xf>
    <xf numFmtId="197" fontId="4" fillId="32" borderId="10" xfId="0" applyNumberFormat="1" applyFont="1" applyFill="1" applyBorder="1" applyAlignment="1">
      <alignment vertical="center"/>
    </xf>
    <xf numFmtId="197" fontId="4" fillId="32" borderId="15" xfId="0" applyNumberFormat="1" applyFont="1" applyFill="1" applyBorder="1" applyAlignment="1">
      <alignment vertical="center" wrapText="1"/>
    </xf>
    <xf numFmtId="197" fontId="4" fillId="32" borderId="16" xfId="0" applyNumberFormat="1" applyFont="1" applyFill="1" applyBorder="1" applyAlignment="1">
      <alignment vertical="center" wrapText="1"/>
    </xf>
    <xf numFmtId="197" fontId="4" fillId="32" borderId="17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horizontal="right" vertical="center" wrapText="1"/>
    </xf>
    <xf numFmtId="0" fontId="4" fillId="0" borderId="11" xfId="0" applyNumberFormat="1" applyFont="1" applyFill="1" applyBorder="1" applyAlignment="1">
      <alignment vertical="center" wrapText="1"/>
    </xf>
    <xf numFmtId="197" fontId="4" fillId="0" borderId="10" xfId="0" applyNumberFormat="1" applyFont="1" applyFill="1" applyBorder="1" applyAlignment="1">
      <alignment vertical="center"/>
    </xf>
    <xf numFmtId="197" fontId="4" fillId="0" borderId="15" xfId="0" applyNumberFormat="1" applyFont="1" applyFill="1" applyBorder="1" applyAlignment="1">
      <alignment vertical="center" wrapText="1"/>
    </xf>
    <xf numFmtId="197" fontId="4" fillId="0" borderId="18" xfId="0" applyNumberFormat="1" applyFont="1" applyFill="1" applyBorder="1" applyAlignment="1">
      <alignment vertical="center" wrapText="1"/>
    </xf>
    <xf numFmtId="197" fontId="4" fillId="0" borderId="17" xfId="0" applyNumberFormat="1" applyFont="1" applyFill="1" applyBorder="1" applyAlignment="1">
      <alignment vertical="center" wrapText="1"/>
    </xf>
    <xf numFmtId="0" fontId="4" fillId="33" borderId="12" xfId="0" applyNumberFormat="1" applyFont="1" applyFill="1" applyBorder="1" applyAlignment="1">
      <alignment vertical="center" wrapText="1"/>
    </xf>
    <xf numFmtId="0" fontId="5" fillId="33" borderId="19" xfId="0" applyNumberFormat="1" applyFont="1" applyFill="1" applyBorder="1" applyAlignment="1">
      <alignment vertical="center" wrapText="1"/>
    </xf>
    <xf numFmtId="197" fontId="4" fillId="33" borderId="12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horizontal="right" vertical="center" wrapText="1"/>
    </xf>
    <xf numFmtId="0" fontId="4" fillId="0" borderId="20" xfId="0" applyNumberFormat="1" applyFont="1" applyFill="1" applyBorder="1" applyAlignment="1">
      <alignment vertical="center" wrapText="1"/>
    </xf>
    <xf numFmtId="197" fontId="4" fillId="0" borderId="21" xfId="0" applyNumberFormat="1" applyFont="1" applyFill="1" applyBorder="1" applyAlignment="1">
      <alignment horizontal="right" vertical="center"/>
    </xf>
    <xf numFmtId="197" fontId="4" fillId="0" borderId="22" xfId="0" applyNumberFormat="1" applyFont="1" applyFill="1" applyBorder="1" applyAlignment="1">
      <alignment horizontal="right" vertical="center" wrapText="1"/>
    </xf>
    <xf numFmtId="197" fontId="4" fillId="0" borderId="21" xfId="0" applyNumberFormat="1" applyFont="1" applyFill="1" applyBorder="1" applyAlignment="1">
      <alignment vertical="center" wrapText="1"/>
    </xf>
    <xf numFmtId="0" fontId="4" fillId="34" borderId="12" xfId="0" applyNumberFormat="1" applyFont="1" applyFill="1" applyBorder="1" applyAlignment="1">
      <alignment vertical="center" wrapText="1"/>
    </xf>
    <xf numFmtId="0" fontId="4" fillId="34" borderId="19" xfId="0" applyNumberFormat="1" applyFont="1" applyFill="1" applyBorder="1" applyAlignment="1">
      <alignment vertical="center" wrapText="1"/>
    </xf>
    <xf numFmtId="197" fontId="4" fillId="34" borderId="12" xfId="0" applyNumberFormat="1" applyFont="1" applyFill="1" applyBorder="1" applyAlignment="1">
      <alignment horizontal="right" vertical="center"/>
    </xf>
    <xf numFmtId="197" fontId="4" fillId="34" borderId="12" xfId="0" applyNumberFormat="1" applyFont="1" applyFill="1" applyBorder="1" applyAlignment="1">
      <alignment horizontal="right" vertical="center" wrapText="1"/>
    </xf>
    <xf numFmtId="197" fontId="4" fillId="32" borderId="12" xfId="61" applyNumberFormat="1" applyFont="1" applyFill="1" applyBorder="1" applyAlignment="1">
      <alignment vertical="center"/>
      <protection/>
    </xf>
    <xf numFmtId="197" fontId="4" fillId="0" borderId="10" xfId="61" applyNumberFormat="1" applyFont="1" applyFill="1" applyBorder="1" applyAlignment="1">
      <alignment vertical="center"/>
      <protection/>
    </xf>
    <xf numFmtId="197" fontId="4" fillId="33" borderId="12" xfId="61" applyNumberFormat="1" applyFont="1" applyFill="1" applyBorder="1" applyAlignment="1">
      <alignment vertical="center"/>
      <protection/>
    </xf>
    <xf numFmtId="197" fontId="4" fillId="0" borderId="23" xfId="61" applyNumberFormat="1" applyFont="1" applyFill="1" applyBorder="1" applyAlignment="1">
      <alignment horizontal="right" vertical="center"/>
      <protection/>
    </xf>
    <xf numFmtId="3" fontId="6" fillId="0" borderId="0" xfId="61" applyNumberFormat="1" applyFont="1" applyFill="1" applyBorder="1" applyAlignment="1">
      <alignment vertical="center"/>
      <protection/>
    </xf>
    <xf numFmtId="3" fontId="6" fillId="0" borderId="0" xfId="61" applyNumberFormat="1" applyFont="1" applyBorder="1" applyAlignment="1">
      <alignment vertical="center"/>
      <protection/>
    </xf>
    <xf numFmtId="4" fontId="4" fillId="0" borderId="19" xfId="0" applyFont="1" applyFill="1" applyBorder="1" applyAlignment="1">
      <alignment vertical="center" wrapText="1"/>
    </xf>
    <xf numFmtId="197" fontId="4" fillId="0" borderId="12" xfId="0" applyNumberFormat="1" applyFont="1" applyFill="1" applyBorder="1" applyAlignment="1">
      <alignment vertical="center"/>
    </xf>
    <xf numFmtId="197" fontId="4" fillId="0" borderId="12" xfId="0" applyNumberFormat="1" applyFont="1" applyFill="1" applyBorder="1" applyAlignment="1">
      <alignment vertical="center" wrapText="1"/>
    </xf>
    <xf numFmtId="197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0" fontId="4" fillId="0" borderId="19" xfId="0" applyNumberFormat="1" applyFont="1" applyFill="1" applyBorder="1" applyAlignment="1">
      <alignment vertical="center" wrapText="1"/>
    </xf>
    <xf numFmtId="0" fontId="4" fillId="0" borderId="24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vertical="center" wrapText="1"/>
    </xf>
    <xf numFmtId="0" fontId="2" fillId="0" borderId="12" xfId="0" applyNumberFormat="1" applyFont="1" applyBorder="1" applyAlignment="1">
      <alignment vertical="center"/>
    </xf>
    <xf numFmtId="0" fontId="4" fillId="0" borderId="12" xfId="0" applyNumberFormat="1" applyFont="1" applyFill="1" applyBorder="1" applyAlignment="1">
      <alignment vertical="center" wrapText="1"/>
    </xf>
    <xf numFmtId="203" fontId="7" fillId="0" borderId="12" xfId="0" applyNumberFormat="1" applyFont="1" applyFill="1" applyBorder="1" applyAlignment="1">
      <alignment horizontal="right" vertical="center" wrapText="1"/>
    </xf>
    <xf numFmtId="203" fontId="7" fillId="0" borderId="19" xfId="0" applyNumberFormat="1" applyFont="1" applyFill="1" applyBorder="1" applyAlignment="1">
      <alignment vertical="center" wrapText="1"/>
    </xf>
    <xf numFmtId="203" fontId="7" fillId="0" borderId="12" xfId="0" applyNumberFormat="1" applyFont="1" applyFill="1" applyBorder="1" applyAlignment="1">
      <alignment vertical="center"/>
    </xf>
    <xf numFmtId="203" fontId="7" fillId="0" borderId="10" xfId="0" applyNumberFormat="1" applyFont="1" applyFill="1" applyBorder="1" applyAlignment="1">
      <alignment vertical="center"/>
    </xf>
    <xf numFmtId="203" fontId="7" fillId="0" borderId="15" xfId="0" applyNumberFormat="1" applyFont="1" applyFill="1" applyBorder="1" applyAlignment="1">
      <alignment vertical="center" wrapText="1"/>
    </xf>
    <xf numFmtId="203" fontId="7" fillId="0" borderId="10" xfId="61" applyNumberFormat="1" applyFont="1" applyFill="1" applyBorder="1" applyAlignment="1">
      <alignment vertical="center"/>
      <protection/>
    </xf>
    <xf numFmtId="203" fontId="7" fillId="0" borderId="17" xfId="0" applyNumberFormat="1" applyFont="1" applyFill="1" applyBorder="1" applyAlignment="1">
      <alignment vertical="center" wrapText="1"/>
    </xf>
    <xf numFmtId="203" fontId="8" fillId="0" borderId="0" xfId="0" applyNumberFormat="1" applyFont="1" applyAlignment="1">
      <alignment/>
    </xf>
    <xf numFmtId="203" fontId="7" fillId="0" borderId="16" xfId="0" applyNumberFormat="1" applyFont="1" applyFill="1" applyBorder="1" applyAlignment="1">
      <alignment vertical="center" wrapText="1"/>
    </xf>
    <xf numFmtId="203" fontId="7" fillId="0" borderId="12" xfId="61" applyNumberFormat="1" applyFont="1" applyFill="1" applyBorder="1" applyAlignment="1">
      <alignment vertical="center"/>
      <protection/>
    </xf>
    <xf numFmtId="203" fontId="7" fillId="0" borderId="12" xfId="0" applyNumberFormat="1" applyFont="1" applyFill="1" applyBorder="1" applyAlignment="1">
      <alignment vertical="center" wrapText="1"/>
    </xf>
    <xf numFmtId="203" fontId="7" fillId="0" borderId="10" xfId="0" applyNumberFormat="1" applyFont="1" applyFill="1" applyBorder="1" applyAlignment="1">
      <alignment vertical="center" wrapText="1"/>
    </xf>
    <xf numFmtId="0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197" fontId="9" fillId="0" borderId="0" xfId="0" applyNumberFormat="1" applyFont="1" applyAlignment="1">
      <alignment vertical="center"/>
    </xf>
    <xf numFmtId="203" fontId="2" fillId="0" borderId="0" xfId="0" applyNumberFormat="1" applyFont="1" applyAlignment="1">
      <alignment vertical="center"/>
    </xf>
    <xf numFmtId="197" fontId="4" fillId="0" borderId="10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2" xfId="56"/>
    <cellStyle name="Обычный 2 2" xfId="57"/>
    <cellStyle name="Обычный 2 2 2" xfId="58"/>
    <cellStyle name="Обычный 3" xfId="59"/>
    <cellStyle name="Обычный 3 2" xfId="60"/>
    <cellStyle name="Обычный 4" xfId="61"/>
    <cellStyle name="Обычный 4 2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Финансовый 2" xfId="77"/>
    <cellStyle name="Финансовый 4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V66"/>
  <sheetViews>
    <sheetView tabSelected="1" zoomScale="70" zoomScaleNormal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10" sqref="F10"/>
    </sheetView>
  </sheetViews>
  <sheetFormatPr defaultColWidth="9.140625" defaultRowHeight="12.75"/>
  <cols>
    <col min="1" max="1" width="4.28125" style="2" customWidth="1"/>
    <col min="2" max="2" width="29.8515625" style="48" customWidth="1"/>
    <col min="3" max="3" width="15.7109375" style="2" customWidth="1"/>
    <col min="4" max="4" width="15.421875" style="2" customWidth="1"/>
    <col min="5" max="6" width="15.7109375" style="2" customWidth="1"/>
    <col min="7" max="7" width="16.140625" style="2" customWidth="1"/>
    <col min="8" max="12" width="15.7109375" style="2" customWidth="1"/>
    <col min="13" max="13" width="15.8515625" style="2" customWidth="1"/>
    <col min="14" max="14" width="15.7109375" style="2" customWidth="1"/>
    <col min="15" max="15" width="15.57421875" style="2" customWidth="1"/>
    <col min="16" max="16" width="15.7109375" style="2" customWidth="1"/>
    <col min="17" max="17" width="16.140625" style="2" customWidth="1"/>
    <col min="18" max="18" width="15.8515625" style="2" customWidth="1"/>
    <col min="19" max="21" width="15.7109375" style="2" customWidth="1"/>
    <col min="22" max="22" width="17.8515625" style="2" customWidth="1"/>
  </cols>
  <sheetData>
    <row r="1" spans="1:22" s="1" customFormat="1" ht="12.75">
      <c r="A1" s="2"/>
      <c r="B1" s="48"/>
      <c r="C1" s="45"/>
      <c r="D1" s="45"/>
      <c r="E1" s="45"/>
      <c r="F1" s="45"/>
      <c r="G1" s="2"/>
      <c r="H1" s="4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1" customFormat="1" ht="12.75">
      <c r="A2" s="2"/>
      <c r="B2" s="4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1" customFormat="1" ht="29.25" customHeight="1">
      <c r="A3" s="72" t="s">
        <v>11</v>
      </c>
      <c r="B3" s="72"/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</row>
    <row r="4" spans="1:22" s="1" customFormat="1" ht="29.25" customHeight="1">
      <c r="A4" s="72" t="s">
        <v>12</v>
      </c>
      <c r="B4" s="72"/>
      <c r="C4" s="72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</row>
    <row r="5" spans="1:22" s="1" customFormat="1" ht="29.25" customHeight="1">
      <c r="A5" s="72" t="s">
        <v>38</v>
      </c>
      <c r="B5" s="72"/>
      <c r="C5" s="72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22" s="1" customFormat="1" ht="12.75">
      <c r="A6" s="2"/>
      <c r="B6" s="4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2:22" s="3" customFormat="1" ht="30" customHeight="1" thickBot="1">
      <c r="B7" s="49"/>
      <c r="C7" s="4"/>
      <c r="D7" s="4"/>
      <c r="E7" s="5" t="s">
        <v>33</v>
      </c>
      <c r="F7" s="6"/>
      <c r="H7" s="5"/>
      <c r="L7" s="5"/>
      <c r="M7" s="5"/>
      <c r="N7" s="4"/>
      <c r="Q7" s="4"/>
      <c r="R7" s="4"/>
      <c r="S7" s="4"/>
      <c r="T7" s="6"/>
      <c r="V7" s="6" t="s">
        <v>5</v>
      </c>
    </row>
    <row r="8" spans="1:22" s="11" customFormat="1" ht="39.75" customHeight="1" thickBot="1">
      <c r="A8" s="7" t="s">
        <v>0</v>
      </c>
      <c r="B8" s="8" t="s">
        <v>1</v>
      </c>
      <c r="C8" s="9" t="s">
        <v>13</v>
      </c>
      <c r="D8" s="10" t="s">
        <v>14</v>
      </c>
      <c r="E8" s="10" t="s">
        <v>15</v>
      </c>
      <c r="F8" s="9" t="s">
        <v>4</v>
      </c>
      <c r="G8" s="10" t="s">
        <v>16</v>
      </c>
      <c r="H8" s="10" t="s">
        <v>17</v>
      </c>
      <c r="I8" s="10" t="s">
        <v>18</v>
      </c>
      <c r="J8" s="9" t="s">
        <v>9</v>
      </c>
      <c r="K8" s="9" t="s">
        <v>26</v>
      </c>
      <c r="L8" s="10" t="s">
        <v>21</v>
      </c>
      <c r="M8" s="10" t="s">
        <v>20</v>
      </c>
      <c r="N8" s="10" t="s">
        <v>19</v>
      </c>
      <c r="O8" s="9" t="s">
        <v>10</v>
      </c>
      <c r="P8" s="9" t="s">
        <v>28</v>
      </c>
      <c r="Q8" s="10" t="s">
        <v>22</v>
      </c>
      <c r="R8" s="10" t="s">
        <v>23</v>
      </c>
      <c r="S8" s="10" t="s">
        <v>24</v>
      </c>
      <c r="T8" s="9" t="s">
        <v>25</v>
      </c>
      <c r="U8" s="9" t="s">
        <v>27</v>
      </c>
      <c r="V8" s="9" t="s">
        <v>39</v>
      </c>
    </row>
    <row r="9" spans="1:22" s="11" customFormat="1" ht="30" customHeight="1" thickBot="1">
      <c r="A9" s="12">
        <v>1</v>
      </c>
      <c r="B9" s="13" t="s">
        <v>6</v>
      </c>
      <c r="C9" s="14">
        <v>12.281844</v>
      </c>
      <c r="D9" s="36">
        <v>11.384886</v>
      </c>
      <c r="E9" s="14">
        <v>7.641187</v>
      </c>
      <c r="F9" s="15">
        <f>SUM(C9:E9)</f>
        <v>31.307917000000003</v>
      </c>
      <c r="G9" s="14"/>
      <c r="H9" s="36"/>
      <c r="I9" s="14"/>
      <c r="J9" s="15">
        <f>SUM(G9:I9)</f>
        <v>0</v>
      </c>
      <c r="K9" s="15">
        <f>C9+D9+E9+G9+H9+I9</f>
        <v>31.307917000000003</v>
      </c>
      <c r="L9" s="14"/>
      <c r="M9" s="36"/>
      <c r="N9" s="14"/>
      <c r="O9" s="15">
        <f>SUM(L9:N9)</f>
        <v>0</v>
      </c>
      <c r="P9" s="16">
        <f>C9+D9+E9+G9+H9+I9+L9+M9+N9</f>
        <v>31.307917000000003</v>
      </c>
      <c r="Q9" s="14"/>
      <c r="R9" s="36"/>
      <c r="S9" s="14"/>
      <c r="T9" s="15">
        <f>SUM(Q9:S9)</f>
        <v>0</v>
      </c>
      <c r="U9" s="15">
        <f>L9+M9+N9+Q9+R9+S9</f>
        <v>0</v>
      </c>
      <c r="V9" s="17">
        <f>C9+D9+E9+G9+H9+I9+L9+M9+N9+Q9+R9+S9</f>
        <v>31.307917000000003</v>
      </c>
    </row>
    <row r="10" spans="1:22" s="11" customFormat="1" ht="27.75" customHeight="1" thickBot="1">
      <c r="A10" s="18">
        <v>2</v>
      </c>
      <c r="B10" s="19" t="s">
        <v>7</v>
      </c>
      <c r="C10" s="20">
        <v>40.038405</v>
      </c>
      <c r="D10" s="37">
        <v>38.427601</v>
      </c>
      <c r="E10" s="20">
        <v>35.93928</v>
      </c>
      <c r="F10" s="21">
        <f>C10+D10+E10</f>
        <v>114.40528599999999</v>
      </c>
      <c r="G10" s="20"/>
      <c r="H10" s="37"/>
      <c r="I10" s="20"/>
      <c r="J10" s="21">
        <f>G10+H10+I10</f>
        <v>0</v>
      </c>
      <c r="K10" s="21">
        <f>F10+J10</f>
        <v>114.40528599999999</v>
      </c>
      <c r="L10" s="20"/>
      <c r="M10" s="37"/>
      <c r="N10" s="20"/>
      <c r="O10" s="21">
        <f>L10+M10+N10</f>
        <v>0</v>
      </c>
      <c r="P10" s="22">
        <f>C10+D10+E10+G10+H10+I10+L10+M10+N10</f>
        <v>114.40528599999999</v>
      </c>
      <c r="Q10" s="20"/>
      <c r="R10" s="37"/>
      <c r="S10" s="20"/>
      <c r="T10" s="21">
        <f>Q10+R10+S10</f>
        <v>0</v>
      </c>
      <c r="U10" s="21">
        <f>L10+M10+N10+Q10+R10+S10</f>
        <v>0</v>
      </c>
      <c r="V10" s="23">
        <f>C10+D10+E10+G10+H10+I10+L10+M10+N10+Q10+R10+S10</f>
        <v>114.40528599999999</v>
      </c>
    </row>
    <row r="11" spans="1:22" s="11" customFormat="1" ht="27.75" customHeight="1" thickBot="1">
      <c r="A11" s="24">
        <v>3</v>
      </c>
      <c r="B11" s="25" t="s">
        <v>3</v>
      </c>
      <c r="C11" s="26">
        <f>111.67123-C9-C10</f>
        <v>59.350981000000004</v>
      </c>
      <c r="D11" s="38">
        <f>106.817393-D9-D10</f>
        <v>57.004906</v>
      </c>
      <c r="E11" s="26">
        <f>102.992388-E9-E10</f>
        <v>59.41192100000001</v>
      </c>
      <c r="F11" s="26">
        <f>C11+D11+E11</f>
        <v>175.767808</v>
      </c>
      <c r="G11" s="26"/>
      <c r="H11" s="38"/>
      <c r="I11" s="26"/>
      <c r="J11" s="26">
        <f>G11+H11+I11</f>
        <v>0</v>
      </c>
      <c r="K11" s="26">
        <f>F11+J11</f>
        <v>175.767808</v>
      </c>
      <c r="L11" s="26"/>
      <c r="M11" s="38"/>
      <c r="N11" s="26"/>
      <c r="O11" s="26">
        <f>L11+M11+N11</f>
        <v>0</v>
      </c>
      <c r="P11" s="26">
        <f>O11+J11+F11</f>
        <v>175.767808</v>
      </c>
      <c r="Q11" s="26"/>
      <c r="R11" s="38"/>
      <c r="S11" s="26"/>
      <c r="T11" s="26">
        <f>Q11+R11+S11</f>
        <v>0</v>
      </c>
      <c r="U11" s="26">
        <f>T11+O11</f>
        <v>0</v>
      </c>
      <c r="V11" s="26">
        <f>F11+J11+O11+T11</f>
        <v>175.767808</v>
      </c>
    </row>
    <row r="12" spans="1:22" s="11" customFormat="1" ht="27.75" customHeight="1" thickBot="1">
      <c r="A12" s="27"/>
      <c r="B12" s="28" t="s">
        <v>8</v>
      </c>
      <c r="C12" s="29">
        <v>24.135527</v>
      </c>
      <c r="D12" s="39">
        <v>18.229972</v>
      </c>
      <c r="E12" s="29">
        <v>20.107091940854275</v>
      </c>
      <c r="F12" s="30">
        <f>SUM(C12:E12)</f>
        <v>62.472590940854275</v>
      </c>
      <c r="G12" s="29"/>
      <c r="H12" s="39"/>
      <c r="I12" s="29"/>
      <c r="J12" s="30">
        <f>SUM(G12:I12)</f>
        <v>0</v>
      </c>
      <c r="K12" s="22">
        <f>C12+D12+E12+G12+H12+I12</f>
        <v>62.472590940854275</v>
      </c>
      <c r="L12" s="29"/>
      <c r="M12" s="39"/>
      <c r="N12" s="29"/>
      <c r="O12" s="30">
        <f>SUM(L12:N12)</f>
        <v>0</v>
      </c>
      <c r="P12" s="22">
        <f>C12+D12+E12+G12+H12+I12+L12+M12+N12</f>
        <v>62.472590940854275</v>
      </c>
      <c r="Q12" s="29"/>
      <c r="R12" s="39"/>
      <c r="S12" s="29"/>
      <c r="T12" s="30">
        <f>SUM(Q12:S12)</f>
        <v>0</v>
      </c>
      <c r="U12" s="22">
        <f>L12+M12+N12+Q12+R12+S12</f>
        <v>0</v>
      </c>
      <c r="V12" s="31">
        <f>C12+D12+E12+G12+H12+I12+L12+M12+N12+Q12+R12+S12</f>
        <v>62.472590940854275</v>
      </c>
    </row>
    <row r="13" spans="1:22" s="11" customFormat="1" ht="27.75" customHeight="1" thickBot="1">
      <c r="A13" s="32"/>
      <c r="B13" s="33" t="s">
        <v>29</v>
      </c>
      <c r="C13" s="34">
        <f aca="true" t="shared" si="0" ref="C13:O13">C9+C10+C11+C12</f>
        <v>135.806757</v>
      </c>
      <c r="D13" s="34">
        <f t="shared" si="0"/>
        <v>125.04736500000001</v>
      </c>
      <c r="E13" s="34">
        <f t="shared" si="0"/>
        <v>123.09947994085428</v>
      </c>
      <c r="F13" s="35">
        <f t="shared" si="0"/>
        <v>383.95360194085424</v>
      </c>
      <c r="G13" s="34">
        <f t="shared" si="0"/>
        <v>0</v>
      </c>
      <c r="H13" s="34">
        <f t="shared" si="0"/>
        <v>0</v>
      </c>
      <c r="I13" s="34">
        <f t="shared" si="0"/>
        <v>0</v>
      </c>
      <c r="J13" s="35">
        <f t="shared" si="0"/>
        <v>0</v>
      </c>
      <c r="K13" s="35">
        <f t="shared" si="0"/>
        <v>383.95360194085424</v>
      </c>
      <c r="L13" s="34">
        <f t="shared" si="0"/>
        <v>0</v>
      </c>
      <c r="M13" s="34">
        <f t="shared" si="0"/>
        <v>0</v>
      </c>
      <c r="N13" s="34">
        <f t="shared" si="0"/>
        <v>0</v>
      </c>
      <c r="O13" s="35">
        <f t="shared" si="0"/>
        <v>0</v>
      </c>
      <c r="P13" s="35">
        <f aca="true" t="shared" si="1" ref="P13:V13">P9+P10+P11+P12</f>
        <v>383.95360194085424</v>
      </c>
      <c r="Q13" s="34">
        <f>Q9+Q10+Q11+Q12</f>
        <v>0</v>
      </c>
      <c r="R13" s="34">
        <f>R9+R10+R11+R12</f>
        <v>0</v>
      </c>
      <c r="S13" s="34">
        <f>S9+S10+S11+S12</f>
        <v>0</v>
      </c>
      <c r="T13" s="35">
        <f>T9+T10+T11+T12</f>
        <v>0</v>
      </c>
      <c r="U13" s="35">
        <f t="shared" si="1"/>
        <v>0</v>
      </c>
      <c r="V13" s="35">
        <f t="shared" si="1"/>
        <v>383.95360194085424</v>
      </c>
    </row>
    <row r="14" spans="1:22" s="62" customFormat="1" ht="17.25" customHeight="1" thickBot="1">
      <c r="A14" s="55"/>
      <c r="B14" s="56" t="s">
        <v>30</v>
      </c>
      <c r="C14" s="58">
        <v>57.061</v>
      </c>
      <c r="D14" s="60">
        <v>58.55</v>
      </c>
      <c r="E14" s="58">
        <v>53.678</v>
      </c>
      <c r="F14" s="59"/>
      <c r="G14" s="58"/>
      <c r="H14" s="60"/>
      <c r="I14" s="58"/>
      <c r="J14" s="59"/>
      <c r="K14" s="59"/>
      <c r="L14" s="58"/>
      <c r="M14" s="60"/>
      <c r="N14" s="58"/>
      <c r="O14" s="59"/>
      <c r="P14" s="59"/>
      <c r="Q14" s="58"/>
      <c r="R14" s="60"/>
      <c r="S14" s="58"/>
      <c r="T14" s="59"/>
      <c r="U14" s="59"/>
      <c r="V14" s="61"/>
    </row>
    <row r="15" spans="1:22" s="62" customFormat="1" ht="15.75" thickBot="1">
      <c r="A15" s="55"/>
      <c r="B15" s="56" t="s">
        <v>31</v>
      </c>
      <c r="C15" s="57">
        <v>29.71</v>
      </c>
      <c r="D15" s="64">
        <v>30.002</v>
      </c>
      <c r="E15" s="57">
        <v>28.411</v>
      </c>
      <c r="F15" s="63"/>
      <c r="G15" s="57"/>
      <c r="H15" s="64"/>
      <c r="I15" s="57"/>
      <c r="J15" s="63"/>
      <c r="K15" s="63"/>
      <c r="L15" s="57"/>
      <c r="M15" s="64"/>
      <c r="N15" s="57"/>
      <c r="O15" s="63"/>
      <c r="P15" s="63"/>
      <c r="Q15" s="57"/>
      <c r="R15" s="64"/>
      <c r="S15" s="57"/>
      <c r="T15" s="63"/>
      <c r="U15" s="63"/>
      <c r="V15" s="65"/>
    </row>
    <row r="16" spans="1:22" s="1" customFormat="1" ht="12.75">
      <c r="A16" s="2"/>
      <c r="B16" s="48"/>
      <c r="C16" s="2"/>
      <c r="D16" s="45"/>
      <c r="E16" s="2"/>
      <c r="F16" s="2"/>
      <c r="G16" s="2"/>
      <c r="H16" s="45"/>
      <c r="I16" s="2"/>
      <c r="J16" s="2"/>
      <c r="K16" s="2"/>
      <c r="L16" s="2"/>
      <c r="M16" s="45"/>
      <c r="N16" s="2"/>
      <c r="O16" s="2"/>
      <c r="P16" s="2"/>
      <c r="Q16" s="2"/>
      <c r="R16" s="45"/>
      <c r="S16" s="2"/>
      <c r="T16" s="2"/>
      <c r="U16" s="2"/>
      <c r="V16" s="2"/>
    </row>
    <row r="17" spans="1:22" s="1" customFormat="1" ht="12.75">
      <c r="A17" s="2"/>
      <c r="B17" s="48"/>
      <c r="C17" s="2"/>
      <c r="D17" s="45"/>
      <c r="E17" s="2"/>
      <c r="F17" s="2"/>
      <c r="G17" s="2"/>
      <c r="H17" s="45"/>
      <c r="I17" s="2"/>
      <c r="J17" s="2"/>
      <c r="K17" s="45"/>
      <c r="L17" s="2"/>
      <c r="M17" s="45"/>
      <c r="N17" s="2"/>
      <c r="O17" s="2"/>
      <c r="P17" s="2"/>
      <c r="Q17" s="2"/>
      <c r="R17" s="45"/>
      <c r="S17" s="2"/>
      <c r="T17" s="2"/>
      <c r="U17" s="2"/>
      <c r="V17" s="2"/>
    </row>
    <row r="18" spans="1:22" s="1" customFormat="1" ht="15" thickBot="1">
      <c r="A18" s="3" t="s">
        <v>32</v>
      </c>
      <c r="B18" s="48"/>
      <c r="C18" s="2"/>
      <c r="D18" s="45"/>
      <c r="E18" s="2"/>
      <c r="F18" s="2"/>
      <c r="G18" s="2"/>
      <c r="H18" s="45"/>
      <c r="I18" s="2"/>
      <c r="J18" s="2"/>
      <c r="K18" s="2"/>
      <c r="L18" s="2"/>
      <c r="M18" s="45"/>
      <c r="N18" s="2"/>
      <c r="O18" s="2"/>
      <c r="P18" s="2"/>
      <c r="Q18" s="2"/>
      <c r="R18" s="45"/>
      <c r="S18" s="2"/>
      <c r="T18" s="2"/>
      <c r="U18" s="2"/>
      <c r="V18" s="2"/>
    </row>
    <row r="19" spans="1:22" s="1" customFormat="1" ht="35.25" customHeight="1" thickBot="1">
      <c r="A19" s="18"/>
      <c r="B19" s="42" t="s">
        <v>37</v>
      </c>
      <c r="C19" s="71">
        <v>0.52427</v>
      </c>
      <c r="D19" s="37">
        <v>0.514225</v>
      </c>
      <c r="E19" s="20">
        <v>0.502671</v>
      </c>
      <c r="F19" s="21">
        <f>C19+D19+E19</f>
        <v>1.541166</v>
      </c>
      <c r="G19" s="71"/>
      <c r="H19" s="37"/>
      <c r="I19" s="20"/>
      <c r="J19" s="21">
        <f>G19+H19+I19</f>
        <v>0</v>
      </c>
      <c r="K19" s="21">
        <f>F19+J19</f>
        <v>1.541166</v>
      </c>
      <c r="L19" s="71"/>
      <c r="M19" s="37"/>
      <c r="N19" s="20"/>
      <c r="O19" s="21">
        <f>L19+M19+N19</f>
        <v>0</v>
      </c>
      <c r="P19" s="21">
        <f>C19+D19+E19+G19+H19+I19+L19+M19+N19</f>
        <v>1.541166</v>
      </c>
      <c r="Q19" s="71"/>
      <c r="R19" s="37"/>
      <c r="S19" s="20"/>
      <c r="T19" s="21">
        <f>Q19+R19+S19</f>
        <v>0</v>
      </c>
      <c r="U19" s="21">
        <f>L19+M19+N19+Q19+R19+S19</f>
        <v>0</v>
      </c>
      <c r="V19" s="23">
        <f>C19+D19+E19+G19+H19+I19+L19+M19+N19+Q19+R19+S19</f>
        <v>1.541166</v>
      </c>
    </row>
    <row r="20" spans="1:22" s="62" customFormat="1" ht="15" customHeight="1" thickBot="1">
      <c r="A20" s="55"/>
      <c r="B20" s="56" t="s">
        <v>30</v>
      </c>
      <c r="C20" s="66">
        <v>0.605</v>
      </c>
      <c r="D20" s="60">
        <v>0.597</v>
      </c>
      <c r="E20" s="58">
        <v>0.603</v>
      </c>
      <c r="F20" s="59"/>
      <c r="G20" s="66"/>
      <c r="H20" s="60"/>
      <c r="I20" s="58"/>
      <c r="J20" s="59"/>
      <c r="K20" s="59"/>
      <c r="L20" s="66"/>
      <c r="M20" s="60"/>
      <c r="N20" s="58"/>
      <c r="O20" s="59"/>
      <c r="P20" s="59"/>
      <c r="Q20" s="66"/>
      <c r="R20" s="60"/>
      <c r="S20" s="58"/>
      <c r="T20" s="59"/>
      <c r="U20" s="59"/>
      <c r="V20" s="61"/>
    </row>
    <row r="21" spans="1:22" s="62" customFormat="1" ht="15.75" thickBot="1">
      <c r="A21" s="55"/>
      <c r="B21" s="56" t="s">
        <v>31</v>
      </c>
      <c r="C21" s="66">
        <v>0.903</v>
      </c>
      <c r="D21" s="60">
        <v>0.861</v>
      </c>
      <c r="E21" s="58">
        <v>0.859</v>
      </c>
      <c r="F21" s="59"/>
      <c r="G21" s="66"/>
      <c r="H21" s="60"/>
      <c r="I21" s="58"/>
      <c r="J21" s="59"/>
      <c r="K21" s="59"/>
      <c r="L21" s="66"/>
      <c r="M21" s="60"/>
      <c r="N21" s="58"/>
      <c r="O21" s="59"/>
      <c r="P21" s="59"/>
      <c r="Q21" s="66"/>
      <c r="R21" s="60"/>
      <c r="S21" s="58"/>
      <c r="T21" s="59"/>
      <c r="U21" s="59"/>
      <c r="V21" s="61"/>
    </row>
    <row r="22" spans="1:22" s="1" customFormat="1" ht="29.25" thickBot="1">
      <c r="A22" s="18"/>
      <c r="B22" s="50" t="s">
        <v>36</v>
      </c>
      <c r="C22" s="44">
        <v>1.339423</v>
      </c>
      <c r="D22" s="37">
        <v>1.658215</v>
      </c>
      <c r="E22" s="20">
        <v>1.621012</v>
      </c>
      <c r="F22" s="21">
        <f>C22+D22+E22</f>
        <v>4.618650000000001</v>
      </c>
      <c r="G22" s="44"/>
      <c r="H22" s="37"/>
      <c r="I22" s="20"/>
      <c r="J22" s="21">
        <f>G22+H22+I22</f>
        <v>0</v>
      </c>
      <c r="K22" s="21">
        <f>F22+J22</f>
        <v>4.618650000000001</v>
      </c>
      <c r="L22" s="44"/>
      <c r="M22" s="37"/>
      <c r="N22" s="20"/>
      <c r="O22" s="21">
        <f>L22+M22+N22</f>
        <v>0</v>
      </c>
      <c r="P22" s="44">
        <f>C22+D22+E22+G22+H22+I22+L22+M22+N22</f>
        <v>4.618650000000001</v>
      </c>
      <c r="Q22" s="44"/>
      <c r="R22" s="37"/>
      <c r="S22" s="20"/>
      <c r="T22" s="21">
        <f>Q22+R22+S22</f>
        <v>0</v>
      </c>
      <c r="U22" s="21">
        <f>L22+M22+N22+Q22+R22+S22</f>
        <v>0</v>
      </c>
      <c r="V22" s="23">
        <f>C22+D22+E22+G22+H22+I22+L22+M22+N22+Q22+R22+S22</f>
        <v>4.618650000000001</v>
      </c>
    </row>
    <row r="23" spans="1:22" s="62" customFormat="1" ht="15" customHeight="1" thickBot="1">
      <c r="A23" s="55"/>
      <c r="B23" s="56" t="s">
        <v>30</v>
      </c>
      <c r="C23" s="66">
        <v>2.083</v>
      </c>
      <c r="D23" s="60">
        <v>2.41</v>
      </c>
      <c r="E23" s="58">
        <v>2.163</v>
      </c>
      <c r="F23" s="59"/>
      <c r="G23" s="66"/>
      <c r="H23" s="60"/>
      <c r="I23" s="58"/>
      <c r="J23" s="59"/>
      <c r="K23" s="59"/>
      <c r="L23" s="66"/>
      <c r="M23" s="60"/>
      <c r="N23" s="58"/>
      <c r="O23" s="59"/>
      <c r="P23" s="59"/>
      <c r="Q23" s="66"/>
      <c r="R23" s="60"/>
      <c r="S23" s="58"/>
      <c r="T23" s="59"/>
      <c r="U23" s="59"/>
      <c r="V23" s="61"/>
    </row>
    <row r="24" spans="1:22" s="62" customFormat="1" ht="15.75" thickBot="1">
      <c r="A24" s="55"/>
      <c r="B24" s="56" t="s">
        <v>31</v>
      </c>
      <c r="C24" s="66">
        <v>2.205</v>
      </c>
      <c r="D24" s="60">
        <v>2.458</v>
      </c>
      <c r="E24" s="58">
        <v>2.235</v>
      </c>
      <c r="F24" s="59"/>
      <c r="G24" s="66"/>
      <c r="H24" s="60"/>
      <c r="I24" s="58"/>
      <c r="J24" s="59"/>
      <c r="K24" s="59"/>
      <c r="L24" s="66"/>
      <c r="M24" s="60"/>
      <c r="N24" s="58"/>
      <c r="O24" s="59"/>
      <c r="P24" s="59"/>
      <c r="Q24" s="66"/>
      <c r="R24" s="60"/>
      <c r="S24" s="58"/>
      <c r="T24" s="59"/>
      <c r="U24" s="59"/>
      <c r="V24" s="66"/>
    </row>
    <row r="25" spans="1:22" s="1" customFormat="1" ht="15" thickBot="1">
      <c r="A25" s="18"/>
      <c r="B25" s="50" t="s">
        <v>34</v>
      </c>
      <c r="C25" s="44">
        <v>1.50157</v>
      </c>
      <c r="D25" s="37">
        <v>1.466101</v>
      </c>
      <c r="E25" s="20">
        <v>1.516744</v>
      </c>
      <c r="F25" s="21">
        <f>C25+D25+E25</f>
        <v>4.484415</v>
      </c>
      <c r="G25" s="44"/>
      <c r="H25" s="37"/>
      <c r="I25" s="20"/>
      <c r="J25" s="21">
        <f>G25+H25+I25</f>
        <v>0</v>
      </c>
      <c r="K25" s="21">
        <f>F25+J25</f>
        <v>4.484415</v>
      </c>
      <c r="L25" s="44"/>
      <c r="M25" s="37"/>
      <c r="N25" s="20"/>
      <c r="O25" s="21">
        <f>L25+M25+N25</f>
        <v>0</v>
      </c>
      <c r="P25" s="44">
        <f>C25+D25+E25+G25+H25+I25+L25+M25+N25</f>
        <v>4.484415</v>
      </c>
      <c r="Q25" s="44"/>
      <c r="R25" s="37"/>
      <c r="S25" s="20"/>
      <c r="T25" s="21">
        <f>Q25+R25+S25</f>
        <v>0</v>
      </c>
      <c r="U25" s="21">
        <f>L25+M25+N25+Q25+R25+S25</f>
        <v>0</v>
      </c>
      <c r="V25" s="23">
        <f>C25+D25+E25+G25+H25+I25+L25+M25+N25+Q25+R25+S25</f>
        <v>4.484415</v>
      </c>
    </row>
    <row r="26" spans="1:22" s="62" customFormat="1" ht="15" customHeight="1" thickBot="1">
      <c r="A26" s="55"/>
      <c r="B26" s="56" t="s">
        <v>30</v>
      </c>
      <c r="C26" s="60">
        <v>2.669</v>
      </c>
      <c r="D26" s="60">
        <v>2.701</v>
      </c>
      <c r="E26" s="58">
        <v>2.606</v>
      </c>
      <c r="F26" s="59"/>
      <c r="G26" s="60"/>
      <c r="H26" s="60"/>
      <c r="I26" s="58"/>
      <c r="J26" s="59"/>
      <c r="K26" s="59"/>
      <c r="L26" s="60"/>
      <c r="M26" s="60"/>
      <c r="N26" s="58"/>
      <c r="O26" s="59"/>
      <c r="P26" s="59"/>
      <c r="Q26" s="60"/>
      <c r="R26" s="60"/>
      <c r="S26" s="58"/>
      <c r="T26" s="59"/>
      <c r="U26" s="59"/>
      <c r="V26" s="61"/>
    </row>
    <row r="27" spans="1:22" s="62" customFormat="1" ht="15.75" thickBot="1">
      <c r="A27" s="55"/>
      <c r="B27" s="56" t="s">
        <v>31</v>
      </c>
      <c r="C27" s="60">
        <v>2.765</v>
      </c>
      <c r="D27" s="60">
        <v>2.773</v>
      </c>
      <c r="E27" s="58">
        <v>2.676</v>
      </c>
      <c r="F27" s="59"/>
      <c r="G27" s="60"/>
      <c r="H27" s="60"/>
      <c r="I27" s="58"/>
      <c r="J27" s="59"/>
      <c r="K27" s="59"/>
      <c r="L27" s="60"/>
      <c r="M27" s="60"/>
      <c r="N27" s="58"/>
      <c r="O27" s="59"/>
      <c r="P27" s="59"/>
      <c r="Q27" s="60"/>
      <c r="R27" s="60"/>
      <c r="S27" s="58"/>
      <c r="T27" s="59"/>
      <c r="U27" s="59"/>
      <c r="V27" s="66"/>
    </row>
    <row r="28" spans="1:22" s="1" customFormat="1" ht="15" thickBot="1">
      <c r="A28" s="18"/>
      <c r="B28" s="50" t="s">
        <v>35</v>
      </c>
      <c r="C28" s="44">
        <v>0.368559</v>
      </c>
      <c r="D28" s="37">
        <v>0.384797</v>
      </c>
      <c r="E28" s="20">
        <v>0.379371</v>
      </c>
      <c r="F28" s="21"/>
      <c r="G28" s="44"/>
      <c r="H28" s="37"/>
      <c r="I28" s="20"/>
      <c r="J28" s="21">
        <f>G28+H28+I28</f>
        <v>0</v>
      </c>
      <c r="K28" s="21">
        <f>F28+J28</f>
        <v>0</v>
      </c>
      <c r="L28" s="44"/>
      <c r="M28" s="37"/>
      <c r="N28" s="20"/>
      <c r="O28" s="21">
        <f>L28+M28+N28</f>
        <v>0</v>
      </c>
      <c r="P28" s="44">
        <f>C28+D28+E28+G28+H28+I28+L28+M28+N28</f>
        <v>1.132727</v>
      </c>
      <c r="Q28" s="44"/>
      <c r="R28" s="37"/>
      <c r="S28" s="20"/>
      <c r="T28" s="21">
        <f>Q28+R28+S28</f>
        <v>0</v>
      </c>
      <c r="U28" s="21">
        <f>L28+M28+N28+Q28+R28+S28</f>
        <v>0</v>
      </c>
      <c r="V28" s="23">
        <f>C28+D28+E28+G28+H28+I28+L28+M28+N28+Q28+R28+S28</f>
        <v>1.132727</v>
      </c>
    </row>
    <row r="29" spans="1:22" s="62" customFormat="1" ht="15" customHeight="1" thickBot="1">
      <c r="A29" s="55"/>
      <c r="B29" s="56" t="s">
        <v>30</v>
      </c>
      <c r="C29" s="60">
        <v>0.844</v>
      </c>
      <c r="D29" s="60">
        <v>0.863</v>
      </c>
      <c r="E29" s="58">
        <v>0.817</v>
      </c>
      <c r="F29" s="59"/>
      <c r="G29" s="60"/>
      <c r="H29" s="60"/>
      <c r="I29" s="58"/>
      <c r="J29" s="59"/>
      <c r="K29" s="59"/>
      <c r="L29" s="60"/>
      <c r="M29" s="60"/>
      <c r="N29" s="58"/>
      <c r="O29" s="59"/>
      <c r="P29" s="59"/>
      <c r="Q29" s="60"/>
      <c r="R29" s="60"/>
      <c r="S29" s="58"/>
      <c r="T29" s="59"/>
      <c r="U29" s="59"/>
      <c r="V29" s="61"/>
    </row>
    <row r="30" spans="1:22" s="62" customFormat="1" ht="15.75" thickBot="1">
      <c r="A30" s="55"/>
      <c r="B30" s="56" t="s">
        <v>31</v>
      </c>
      <c r="C30" s="60"/>
      <c r="D30" s="60"/>
      <c r="E30" s="58"/>
      <c r="F30" s="59"/>
      <c r="G30" s="60"/>
      <c r="H30" s="60"/>
      <c r="I30" s="58"/>
      <c r="J30" s="59"/>
      <c r="K30" s="59"/>
      <c r="L30" s="60"/>
      <c r="M30" s="60"/>
      <c r="N30" s="58"/>
      <c r="O30" s="59"/>
      <c r="P30" s="59"/>
      <c r="Q30" s="60"/>
      <c r="R30" s="60"/>
      <c r="S30" s="58"/>
      <c r="T30" s="59"/>
      <c r="U30" s="59"/>
      <c r="V30" s="66"/>
    </row>
    <row r="31" spans="1:22" s="1" customFormat="1" ht="15" thickBot="1">
      <c r="A31" s="18"/>
      <c r="B31" s="51" t="s">
        <v>29</v>
      </c>
      <c r="C31" s="43">
        <f aca="true" t="shared" si="2" ref="C31:H31">C19+C22+C25+C28</f>
        <v>3.733822</v>
      </c>
      <c r="D31" s="43">
        <f t="shared" si="2"/>
        <v>4.023338</v>
      </c>
      <c r="E31" s="43">
        <f t="shared" si="2"/>
        <v>4.019798</v>
      </c>
      <c r="F31" s="43">
        <f t="shared" si="2"/>
        <v>10.644231000000001</v>
      </c>
      <c r="G31" s="43">
        <f t="shared" si="2"/>
        <v>0</v>
      </c>
      <c r="H31" s="43">
        <f t="shared" si="2"/>
        <v>0</v>
      </c>
      <c r="I31" s="43">
        <f aca="true" t="shared" si="3" ref="I31:V31">I19+I22+I25+I28</f>
        <v>0</v>
      </c>
      <c r="J31" s="43">
        <f t="shared" si="3"/>
        <v>0</v>
      </c>
      <c r="K31" s="43">
        <f t="shared" si="3"/>
        <v>10.644231000000001</v>
      </c>
      <c r="L31" s="43">
        <f t="shared" si="3"/>
        <v>0</v>
      </c>
      <c r="M31" s="43">
        <f t="shared" si="3"/>
        <v>0</v>
      </c>
      <c r="N31" s="43">
        <f t="shared" si="3"/>
        <v>0</v>
      </c>
      <c r="O31" s="43">
        <f t="shared" si="3"/>
        <v>0</v>
      </c>
      <c r="P31" s="43">
        <f t="shared" si="3"/>
        <v>11.776958</v>
      </c>
      <c r="Q31" s="43">
        <f>Q19+Q22+Q25+Q28</f>
        <v>0</v>
      </c>
      <c r="R31" s="43">
        <f t="shared" si="3"/>
        <v>0</v>
      </c>
      <c r="S31" s="43">
        <f t="shared" si="3"/>
        <v>0</v>
      </c>
      <c r="T31" s="43">
        <f t="shared" si="3"/>
        <v>0</v>
      </c>
      <c r="U31" s="43">
        <f t="shared" si="3"/>
        <v>0</v>
      </c>
      <c r="V31" s="43">
        <f t="shared" si="3"/>
        <v>11.776958</v>
      </c>
    </row>
    <row r="32" spans="1:22" s="1" customFormat="1" ht="15.75" thickBot="1">
      <c r="A32" s="2"/>
      <c r="B32" s="52"/>
      <c r="C32" s="2"/>
      <c r="D32" s="2"/>
      <c r="E32" s="2"/>
      <c r="F32" s="2"/>
      <c r="G32" s="2"/>
      <c r="H32" s="2"/>
      <c r="I32" s="2"/>
      <c r="J32" s="2"/>
      <c r="K32" s="2"/>
      <c r="L32" s="2"/>
      <c r="M32" s="46"/>
      <c r="N32" s="40"/>
      <c r="O32" s="40"/>
      <c r="P32" s="41"/>
      <c r="Q32" s="40"/>
      <c r="R32" s="47"/>
      <c r="S32" s="47"/>
      <c r="T32" s="47"/>
      <c r="U32" s="2"/>
      <c r="V32" s="2"/>
    </row>
    <row r="33" spans="1:22" ht="15" thickBot="1">
      <c r="A33" s="53"/>
      <c r="B33" s="54" t="s">
        <v>2</v>
      </c>
      <c r="C33" s="43">
        <f aca="true" t="shared" si="4" ref="C33:P33">C13+C31</f>
        <v>139.540579</v>
      </c>
      <c r="D33" s="43">
        <f t="shared" si="4"/>
        <v>129.070703</v>
      </c>
      <c r="E33" s="43">
        <f t="shared" si="4"/>
        <v>127.11927794085427</v>
      </c>
      <c r="F33" s="43">
        <f t="shared" si="4"/>
        <v>394.59783294085423</v>
      </c>
      <c r="G33" s="43">
        <f t="shared" si="4"/>
        <v>0</v>
      </c>
      <c r="H33" s="43">
        <f t="shared" si="4"/>
        <v>0</v>
      </c>
      <c r="I33" s="43">
        <f t="shared" si="4"/>
        <v>0</v>
      </c>
      <c r="J33" s="43">
        <f t="shared" si="4"/>
        <v>0</v>
      </c>
      <c r="K33" s="43">
        <f t="shared" si="4"/>
        <v>394.59783294085423</v>
      </c>
      <c r="L33" s="43">
        <f t="shared" si="4"/>
        <v>0</v>
      </c>
      <c r="M33" s="43">
        <f t="shared" si="4"/>
        <v>0</v>
      </c>
      <c r="N33" s="43">
        <f t="shared" si="4"/>
        <v>0</v>
      </c>
      <c r="O33" s="43">
        <f t="shared" si="4"/>
        <v>0</v>
      </c>
      <c r="P33" s="43">
        <f t="shared" si="4"/>
        <v>395.7305599408542</v>
      </c>
      <c r="Q33" s="43">
        <f aca="true" t="shared" si="5" ref="Q33:V33">Q13+Q31</f>
        <v>0</v>
      </c>
      <c r="R33" s="43">
        <f t="shared" si="5"/>
        <v>0</v>
      </c>
      <c r="S33" s="43">
        <f t="shared" si="5"/>
        <v>0</v>
      </c>
      <c r="T33" s="43">
        <f t="shared" si="5"/>
        <v>0</v>
      </c>
      <c r="U33" s="43">
        <f t="shared" si="5"/>
        <v>0</v>
      </c>
      <c r="V33" s="43">
        <f t="shared" si="5"/>
        <v>395.7305599408542</v>
      </c>
    </row>
    <row r="34" spans="1:22" s="62" customFormat="1" ht="15" customHeight="1" thickBot="1">
      <c r="A34" s="55"/>
      <c r="B34" s="56" t="s">
        <v>30</v>
      </c>
      <c r="C34" s="57">
        <f aca="true" t="shared" si="6" ref="C34:P34">C14+C20+C23+C26+C29</f>
        <v>63.26199999999999</v>
      </c>
      <c r="D34" s="57">
        <f t="shared" si="6"/>
        <v>65.121</v>
      </c>
      <c r="E34" s="57">
        <f t="shared" si="6"/>
        <v>59.867</v>
      </c>
      <c r="F34" s="57">
        <f t="shared" si="6"/>
        <v>0</v>
      </c>
      <c r="G34" s="57">
        <f t="shared" si="6"/>
        <v>0</v>
      </c>
      <c r="H34" s="57">
        <f t="shared" si="6"/>
        <v>0</v>
      </c>
      <c r="I34" s="57">
        <f t="shared" si="6"/>
        <v>0</v>
      </c>
      <c r="J34" s="57">
        <f t="shared" si="6"/>
        <v>0</v>
      </c>
      <c r="K34" s="57">
        <f t="shared" si="6"/>
        <v>0</v>
      </c>
      <c r="L34" s="57">
        <f t="shared" si="6"/>
        <v>0</v>
      </c>
      <c r="M34" s="57">
        <f t="shared" si="6"/>
        <v>0</v>
      </c>
      <c r="N34" s="57">
        <f t="shared" si="6"/>
        <v>0</v>
      </c>
      <c r="O34" s="57">
        <f t="shared" si="6"/>
        <v>0</v>
      </c>
      <c r="P34" s="57">
        <f t="shared" si="6"/>
        <v>0</v>
      </c>
      <c r="Q34" s="57">
        <f aca="true" t="shared" si="7" ref="Q34:V35">Q14+Q20+Q23+Q26+Q29</f>
        <v>0</v>
      </c>
      <c r="R34" s="57">
        <f t="shared" si="7"/>
        <v>0</v>
      </c>
      <c r="S34" s="57">
        <f t="shared" si="7"/>
        <v>0</v>
      </c>
      <c r="T34" s="57">
        <f t="shared" si="7"/>
        <v>0</v>
      </c>
      <c r="U34" s="57">
        <f t="shared" si="7"/>
        <v>0</v>
      </c>
      <c r="V34" s="57">
        <f t="shared" si="7"/>
        <v>0</v>
      </c>
    </row>
    <row r="35" spans="1:22" s="62" customFormat="1" ht="15.75" thickBot="1">
      <c r="A35" s="55"/>
      <c r="B35" s="56" t="s">
        <v>31</v>
      </c>
      <c r="C35" s="57">
        <f aca="true" t="shared" si="8" ref="C35:P35">C15+C21+C24+C27+C30</f>
        <v>35.583</v>
      </c>
      <c r="D35" s="57">
        <f t="shared" si="8"/>
        <v>36.094</v>
      </c>
      <c r="E35" s="57">
        <f t="shared" si="8"/>
        <v>34.181000000000004</v>
      </c>
      <c r="F35" s="57">
        <f t="shared" si="8"/>
        <v>0</v>
      </c>
      <c r="G35" s="57">
        <f t="shared" si="8"/>
        <v>0</v>
      </c>
      <c r="H35" s="57">
        <f t="shared" si="8"/>
        <v>0</v>
      </c>
      <c r="I35" s="57">
        <f t="shared" si="8"/>
        <v>0</v>
      </c>
      <c r="J35" s="57">
        <f t="shared" si="8"/>
        <v>0</v>
      </c>
      <c r="K35" s="57">
        <f t="shared" si="8"/>
        <v>0</v>
      </c>
      <c r="L35" s="57">
        <f t="shared" si="8"/>
        <v>0</v>
      </c>
      <c r="M35" s="57">
        <f t="shared" si="8"/>
        <v>0</v>
      </c>
      <c r="N35" s="57">
        <f t="shared" si="8"/>
        <v>0</v>
      </c>
      <c r="O35" s="57">
        <f t="shared" si="8"/>
        <v>0</v>
      </c>
      <c r="P35" s="57">
        <f t="shared" si="8"/>
        <v>0</v>
      </c>
      <c r="Q35" s="57">
        <f t="shared" si="7"/>
        <v>0</v>
      </c>
      <c r="R35" s="57">
        <f t="shared" si="7"/>
        <v>0</v>
      </c>
      <c r="S35" s="57">
        <f t="shared" si="7"/>
        <v>0</v>
      </c>
      <c r="T35" s="57">
        <f t="shared" si="7"/>
        <v>0</v>
      </c>
      <c r="U35" s="57">
        <f t="shared" si="7"/>
        <v>0</v>
      </c>
      <c r="V35" s="57">
        <f t="shared" si="7"/>
        <v>0</v>
      </c>
    </row>
    <row r="36" spans="13:17" ht="12.75">
      <c r="M36" s="46"/>
      <c r="N36" s="46"/>
      <c r="O36" s="46"/>
      <c r="P36" s="46"/>
      <c r="Q36" s="46"/>
    </row>
    <row r="37" ht="12.75">
      <c r="R37" s="70"/>
    </row>
    <row r="38" spans="8:15" ht="18.75">
      <c r="H38" s="67"/>
      <c r="I38" s="67"/>
      <c r="J38" s="68"/>
      <c r="K38" s="68"/>
      <c r="L38" s="68"/>
      <c r="M38" s="69"/>
      <c r="N38" s="47"/>
      <c r="O38" s="47"/>
    </row>
    <row r="39" spans="8:15" ht="18.75">
      <c r="H39" s="67"/>
      <c r="I39" s="67"/>
      <c r="J39" s="67"/>
      <c r="K39" s="67"/>
      <c r="L39" s="67"/>
      <c r="M39" s="69"/>
      <c r="N39" s="45"/>
      <c r="O39" s="47"/>
    </row>
    <row r="40" spans="8:15" ht="18.75">
      <c r="H40" s="67"/>
      <c r="I40" s="67"/>
      <c r="J40" s="67"/>
      <c r="K40" s="68"/>
      <c r="L40" s="67"/>
      <c r="M40" s="69"/>
      <c r="O40" s="45"/>
    </row>
    <row r="41" spans="3:16" ht="18.75">
      <c r="C41" s="45"/>
      <c r="H41" s="67"/>
      <c r="I41" s="67"/>
      <c r="J41" s="67"/>
      <c r="K41" s="69"/>
      <c r="L41" s="67"/>
      <c r="M41" s="69"/>
      <c r="P41" s="47"/>
    </row>
    <row r="42" spans="3:12" ht="18.75">
      <c r="C42" s="45"/>
      <c r="H42" s="67"/>
      <c r="I42" s="67"/>
      <c r="J42" s="67"/>
      <c r="K42" s="67"/>
      <c r="L42" s="67"/>
    </row>
    <row r="45" ht="12.75">
      <c r="C45" s="45"/>
    </row>
    <row r="46" ht="12.75">
      <c r="C46" s="45"/>
    </row>
    <row r="47" ht="12.75">
      <c r="C47" s="45"/>
    </row>
    <row r="50" ht="12.75">
      <c r="N50" s="47"/>
    </row>
    <row r="66" ht="12.75">
      <c r="O66" s="47"/>
    </row>
  </sheetData>
  <sheetProtection/>
  <mergeCells count="3">
    <mergeCell ref="A4:V4"/>
    <mergeCell ref="A3:V3"/>
    <mergeCell ref="A5:V5"/>
  </mergeCells>
  <printOptions/>
  <pageMargins left="0.03937007874015748" right="0" top="0.7874015748031497" bottom="0.03937007874015748" header="0.5118110236220472" footer="0.5118110236220472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Александровна Токарева</cp:lastModifiedBy>
  <cp:lastPrinted>2024-01-16T05:25:44Z</cp:lastPrinted>
  <dcterms:created xsi:type="dcterms:W3CDTF">1996-10-08T23:32:33Z</dcterms:created>
  <dcterms:modified xsi:type="dcterms:W3CDTF">2024-04-15T12:59:02Z</dcterms:modified>
  <cp:category/>
  <cp:version/>
  <cp:contentType/>
  <cp:contentStatus/>
</cp:coreProperties>
</file>