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145" windowHeight="8685" activeTab="0"/>
  </bookViews>
  <sheets>
    <sheet name="2024" sheetId="1" r:id="rId1"/>
  </sheets>
  <externalReferences>
    <externalReference r:id="rId4"/>
  </externalReferences>
  <definedNames>
    <definedName name="_xlnm.Print_Area" localSheetId="0">'2024'!$A$1:$R$18</definedName>
  </definedNames>
  <calcPr fullCalcOnLoad="1"/>
</workbook>
</file>

<file path=xl/sharedStrings.xml><?xml version="1.0" encoding="utf-8"?>
<sst xmlns="http://schemas.openxmlformats.org/spreadsheetml/2006/main" count="46" uniqueCount="29">
  <si>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</si>
  <si>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</si>
  <si>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</si>
  <si>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</si>
  <si>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</si>
  <si>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</si>
  <si>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</si>
  <si>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</si>
  <si>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Поставщик</t>
  </si>
  <si>
    <t>ИТОГО</t>
  </si>
  <si>
    <t>ООО "Русэнергосбыт"</t>
  </si>
  <si>
    <t>ООО "Ромодановсахар"</t>
  </si>
  <si>
    <t>сентябрь</t>
  </si>
  <si>
    <t>октябрь</t>
  </si>
  <si>
    <t>ноябрь</t>
  </si>
  <si>
    <t>декабрь</t>
  </si>
  <si>
    <t>объем,         кВт.ч.</t>
  </si>
  <si>
    <t>средняя цена, руб/кВт.ч.</t>
  </si>
  <si>
    <t>цена, руб/кВт.ч.</t>
  </si>
  <si>
    <t>АО "ГТ Энерго"</t>
  </si>
  <si>
    <t>объем,                    кВт</t>
  </si>
  <si>
    <t>цена, руб/кВт</t>
  </si>
  <si>
    <t>объем,                    кВт (мощность)</t>
  </si>
  <si>
    <t>объем, кВтч.</t>
  </si>
  <si>
    <t>цена руб./кВтч</t>
  </si>
  <si>
    <t>Х</t>
  </si>
  <si>
    <t>ООО "Электросбытовая компания Ватт-Электросбыт" (дкп №121/2 от 01.10.2011г. прочие)</t>
  </si>
  <si>
    <t>ООО "Электросбытовая компания Ватт-Электросбыт" (договор №H388 от 02.08.2016г. население)</t>
  </si>
  <si>
    <t>Объем покупки электрической энергии (мощности) на розничном рынке в 2024 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</si>
</sst>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  <numFmt numFmtId="188" formatCode="#,##0.0"/>
    <numFmt numFmtId="189" formatCode="#,##0.00&quot;р.&quot;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&quot;$&quot;#,##0_);[Red]\(&quot;$&quot;#,##0\)"/>
    <numFmt numFmtId="197" formatCode="_-&quot;Ј&quot;* #,##0.00_-;\-&quot;Ј&quot;* #,##0.00_-;_-&quot;Ј&quot;* &quot;-&quot;??_-;_-@_-"/>
    <numFmt numFmtId="198" formatCode="General_)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NTHarmonic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63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6" fontId="11" fillId="0" borderId="0" applyFont="0" applyFill="0" applyBorder="0" applyAlignment="0" applyProtection="0"/>
    <xf numFmtId="197" fontId="8" fillId="0" borderId="0" applyFon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3" fillId="0" borderId="0" applyNumberFormat="0">
      <alignment horizontal="left"/>
      <protection/>
    </xf>
    <xf numFmtId="0" fontId="14" fillId="20" borderId="0">
      <alignment horizontal="center" vertical="top"/>
      <protection/>
    </xf>
    <xf numFmtId="0" fontId="15" fillId="21" borderId="0">
      <alignment horizontal="center" vertical="top"/>
      <protection/>
    </xf>
    <xf numFmtId="0" fontId="15" fillId="22" borderId="0">
      <alignment horizontal="left" vertical="top"/>
      <protection/>
    </xf>
    <xf numFmtId="0" fontId="15" fillId="20" borderId="0">
      <alignment horizontal="left" vertical="top"/>
      <protection/>
    </xf>
    <xf numFmtId="0" fontId="9" fillId="20" borderId="0">
      <alignment horizontal="left" vertical="top"/>
      <protection/>
    </xf>
    <xf numFmtId="0" fontId="16" fillId="20" borderId="0">
      <alignment horizontal="left" vertical="top"/>
      <protection/>
    </xf>
    <xf numFmtId="0" fontId="9" fillId="20" borderId="0">
      <alignment horizontal="center" vertical="top"/>
      <protection/>
    </xf>
    <xf numFmtId="0" fontId="9" fillId="20" borderId="0">
      <alignment horizontal="left" vertical="top"/>
      <protection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198" fontId="0" fillId="0" borderId="1">
      <alignment/>
      <protection locked="0"/>
    </xf>
    <xf numFmtId="0" fontId="43" fillId="29" borderId="2" applyNumberFormat="0" applyAlignment="0" applyProtection="0"/>
    <xf numFmtId="0" fontId="44" fillId="30" borderId="3" applyNumberFormat="0" applyAlignment="0" applyProtection="0"/>
    <xf numFmtId="0" fontId="45" fillId="30" borderId="2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7" applyBorder="0">
      <alignment horizontal="center" vertical="center" wrapText="1"/>
      <protection/>
    </xf>
    <xf numFmtId="198" fontId="19" fillId="31" borderId="1">
      <alignment/>
      <protection/>
    </xf>
    <xf numFmtId="4" fontId="20" fillId="21" borderId="8" applyBorder="0">
      <alignment horizontal="right"/>
      <protection/>
    </xf>
    <xf numFmtId="0" fontId="49" fillId="0" borderId="9" applyNumberFormat="0" applyFill="0" applyAlignment="0" applyProtection="0"/>
    <xf numFmtId="0" fontId="50" fillId="32" borderId="10" applyNumberFormat="0" applyAlignment="0" applyProtection="0"/>
    <xf numFmtId="0" fontId="23" fillId="33" borderId="0" applyFill="0">
      <alignment wrapText="1"/>
      <protection/>
    </xf>
    <xf numFmtId="0" fontId="21" fillId="0" borderId="0">
      <alignment horizontal="center" vertical="top" wrapText="1"/>
      <protection/>
    </xf>
    <xf numFmtId="0" fontId="22" fillId="0" borderId="0">
      <alignment horizontal="center" vertical="center" wrapText="1"/>
      <protection/>
    </xf>
    <xf numFmtId="0" fontId="51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11" fillId="0" borderId="0">
      <alignment/>
      <protection/>
    </xf>
    <xf numFmtId="0" fontId="6" fillId="0" borderId="0" applyFill="0" applyProtection="0">
      <alignment/>
    </xf>
    <xf numFmtId="0" fontId="41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4" fillId="0" borderId="0" applyNumberFormat="0" applyFill="0" applyBorder="0" applyAlignment="0" applyProtection="0"/>
    <xf numFmtId="0" fontId="53" fillId="35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6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5" fillId="0" borderId="12" applyNumberFormat="0" applyFill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56" fillId="0" borderId="0" applyNumberFormat="0" applyFill="0" applyBorder="0" applyAlignment="0" applyProtection="0"/>
    <xf numFmtId="49" fontId="23" fillId="0" borderId="0">
      <alignment horizontal="center"/>
      <protection/>
    </xf>
    <xf numFmtId="17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41" fillId="0" borderId="0" applyFont="0" applyFill="0" applyBorder="0" applyAlignment="0" applyProtection="0"/>
    <xf numFmtId="4" fontId="20" fillId="33" borderId="0" applyBorder="0">
      <alignment horizontal="right"/>
      <protection/>
    </xf>
    <xf numFmtId="4" fontId="20" fillId="37" borderId="13" applyBorder="0">
      <alignment horizontal="right"/>
      <protection/>
    </xf>
    <xf numFmtId="4" fontId="20" fillId="33" borderId="14" applyBorder="0">
      <alignment horizontal="right"/>
      <protection/>
    </xf>
    <xf numFmtId="0" fontId="57" fillId="38" borderId="0" applyNumberFormat="0" applyBorder="0" applyAlignment="0" applyProtection="0"/>
  </cellStyleXfs>
  <cellXfs count="71">
    <xf numFmtId="0" fontId="0" fillId="0" borderId="0" xfId="0" applyNumberFormat="1" applyAlignment="1">
      <alignment/>
    </xf>
    <xf numFmtId="4" fontId="1" fillId="0" borderId="0" xfId="0" applyFont="1" applyAlignment="1">
      <alignment vertical="center"/>
    </xf>
    <xf numFmtId="4" fontId="5" fillId="0" borderId="0" xfId="0" applyFont="1" applyAlignment="1">
      <alignment vertical="center"/>
    </xf>
    <xf numFmtId="4" fontId="5" fillId="0" borderId="0" xfId="0" applyFont="1" applyAlignment="1">
      <alignment horizontal="center" vertical="center" wrapText="1"/>
    </xf>
    <xf numFmtId="186" fontId="1" fillId="0" borderId="15" xfId="0" applyNumberFormat="1" applyFont="1" applyBorder="1" applyAlignment="1">
      <alignment vertical="center"/>
    </xf>
    <xf numFmtId="186" fontId="0" fillId="0" borderId="16" xfId="0" applyNumberFormat="1" applyFont="1" applyBorder="1" applyAlignment="1">
      <alignment vertical="center"/>
    </xf>
    <xf numFmtId="186" fontId="0" fillId="0" borderId="17" xfId="0" applyNumberFormat="1" applyFont="1" applyBorder="1" applyAlignment="1">
      <alignment vertical="center"/>
    </xf>
    <xf numFmtId="186" fontId="0" fillId="0" borderId="18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186" fontId="0" fillId="0" borderId="21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186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186" fontId="0" fillId="0" borderId="21" xfId="0" applyNumberFormat="1" applyFont="1" applyBorder="1" applyAlignment="1">
      <alignment horizontal="center" vertical="center"/>
    </xf>
    <xf numFmtId="186" fontId="0" fillId="0" borderId="25" xfId="0" applyNumberFormat="1" applyFont="1" applyBorder="1" applyAlignment="1">
      <alignment horizontal="center" vertical="center"/>
    </xf>
    <xf numFmtId="186" fontId="0" fillId="0" borderId="26" xfId="0" applyNumberFormat="1" applyFont="1" applyBorder="1" applyAlignment="1">
      <alignment horizontal="center" vertical="center"/>
    </xf>
    <xf numFmtId="186" fontId="0" fillId="0" borderId="22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186" fontId="0" fillId="0" borderId="31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186" fontId="1" fillId="0" borderId="32" xfId="0" applyNumberFormat="1" applyFont="1" applyBorder="1" applyAlignment="1">
      <alignment horizontal="center" vertical="center" wrapText="1"/>
    </xf>
    <xf numFmtId="186" fontId="1" fillId="0" borderId="36" xfId="0" applyNumberFormat="1" applyFont="1" applyBorder="1" applyAlignment="1">
      <alignment horizontal="center" vertical="center" wrapText="1"/>
    </xf>
    <xf numFmtId="186" fontId="1" fillId="0" borderId="34" xfId="0" applyNumberFormat="1" applyFont="1" applyBorder="1" applyAlignment="1">
      <alignment horizontal="center" vertical="center" wrapText="1"/>
    </xf>
    <xf numFmtId="186" fontId="1" fillId="0" borderId="19" xfId="0" applyNumberFormat="1" applyFont="1" applyBorder="1" applyAlignment="1">
      <alignment horizontal="center" vertical="center" wrapText="1"/>
    </xf>
    <xf numFmtId="186" fontId="0" fillId="0" borderId="8" xfId="0" applyNumberFormat="1" applyFont="1" applyBorder="1" applyAlignment="1">
      <alignment horizontal="center" vertical="center"/>
    </xf>
    <xf numFmtId="186" fontId="0" fillId="0" borderId="37" xfId="0" applyNumberFormat="1" applyFont="1" applyBorder="1" applyAlignment="1">
      <alignment horizontal="center" vertical="center"/>
    </xf>
    <xf numFmtId="3" fontId="0" fillId="39" borderId="20" xfId="0" applyNumberFormat="1" applyFont="1" applyFill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186" fontId="0" fillId="0" borderId="39" xfId="0" applyNumberFormat="1" applyFont="1" applyBorder="1" applyAlignment="1">
      <alignment horizontal="center" vertical="center"/>
    </xf>
    <xf numFmtId="3" fontId="0" fillId="0" borderId="40" xfId="0" applyNumberFormat="1" applyFont="1" applyBorder="1" applyAlignment="1">
      <alignment horizontal="center" vertical="center"/>
    </xf>
    <xf numFmtId="186" fontId="0" fillId="0" borderId="41" xfId="0" applyNumberFormat="1" applyFont="1" applyBorder="1" applyAlignment="1">
      <alignment horizontal="center" vertical="center"/>
    </xf>
    <xf numFmtId="186" fontId="1" fillId="0" borderId="33" xfId="0" applyNumberFormat="1" applyFont="1" applyBorder="1" applyAlignment="1">
      <alignment horizontal="center" vertical="center" wrapText="1"/>
    </xf>
    <xf numFmtId="186" fontId="1" fillId="0" borderId="33" xfId="0" applyNumberFormat="1" applyFont="1" applyBorder="1" applyAlignment="1">
      <alignment horizontal="center" vertical="center"/>
    </xf>
    <xf numFmtId="191" fontId="1" fillId="0" borderId="21" xfId="0" applyNumberFormat="1" applyFont="1" applyBorder="1" applyAlignment="1">
      <alignment horizontal="center" vertical="center"/>
    </xf>
    <xf numFmtId="4" fontId="1" fillId="0" borderId="19" xfId="0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195" fontId="1" fillId="0" borderId="0" xfId="0" applyNumberFormat="1" applyFont="1" applyAlignment="1">
      <alignment vertical="center"/>
    </xf>
    <xf numFmtId="186" fontId="1" fillId="0" borderId="42" xfId="0" applyNumberFormat="1" applyFont="1" applyBorder="1" applyAlignment="1">
      <alignment horizontal="center" vertical="center" wrapText="1"/>
    </xf>
    <xf numFmtId="186" fontId="0" fillId="0" borderId="40" xfId="0" applyNumberFormat="1" applyFont="1" applyBorder="1" applyAlignment="1">
      <alignment horizontal="center" vertical="center"/>
    </xf>
    <xf numFmtId="186" fontId="0" fillId="0" borderId="24" xfId="0" applyNumberFormat="1" applyFont="1" applyBorder="1" applyAlignment="1">
      <alignment horizontal="center" vertical="center"/>
    </xf>
    <xf numFmtId="186" fontId="0" fillId="0" borderId="43" xfId="0" applyNumberFormat="1" applyFont="1" applyBorder="1" applyAlignment="1">
      <alignment horizontal="center" vertical="center"/>
    </xf>
    <xf numFmtId="186" fontId="0" fillId="0" borderId="44" xfId="0" applyNumberFormat="1" applyFont="1" applyBorder="1" applyAlignment="1">
      <alignment horizontal="center" vertical="center"/>
    </xf>
    <xf numFmtId="191" fontId="5" fillId="0" borderId="0" xfId="0" applyNumberFormat="1" applyFont="1" applyAlignment="1">
      <alignment vertical="center"/>
    </xf>
    <xf numFmtId="194" fontId="1" fillId="0" borderId="0" xfId="0" applyNumberFormat="1" applyFont="1" applyAlignment="1">
      <alignment vertical="center"/>
    </xf>
    <xf numFmtId="3" fontId="7" fillId="0" borderId="20" xfId="0" applyNumberFormat="1" applyFont="1" applyBorder="1" applyAlignment="1">
      <alignment horizontal="center" vertical="center"/>
    </xf>
    <xf numFmtId="3" fontId="7" fillId="39" borderId="20" xfId="0" applyNumberFormat="1" applyFont="1" applyFill="1" applyBorder="1" applyAlignment="1">
      <alignment horizontal="center" vertical="center"/>
    </xf>
    <xf numFmtId="4" fontId="0" fillId="0" borderId="44" xfId="0" applyNumberFormat="1" applyFont="1" applyBorder="1" applyAlignment="1">
      <alignment horizontal="center" vertical="center"/>
    </xf>
    <xf numFmtId="3" fontId="0" fillId="39" borderId="38" xfId="0" applyNumberFormat="1" applyFont="1" applyFill="1" applyBorder="1" applyAlignment="1">
      <alignment horizontal="center" vertical="center"/>
    </xf>
    <xf numFmtId="186" fontId="0" fillId="39" borderId="26" xfId="0" applyNumberFormat="1" applyFont="1" applyFill="1" applyBorder="1" applyAlignment="1">
      <alignment horizontal="center" vertical="center"/>
    </xf>
    <xf numFmtId="186" fontId="0" fillId="39" borderId="41" xfId="0" applyNumberFormat="1" applyFont="1" applyFill="1" applyBorder="1" applyAlignment="1">
      <alignment horizontal="center" vertical="center"/>
    </xf>
    <xf numFmtId="186" fontId="0" fillId="39" borderId="26" xfId="0" applyNumberFormat="1" applyFont="1" applyFill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 wrapText="1"/>
    </xf>
    <xf numFmtId="0" fontId="1" fillId="0" borderId="46" xfId="0" applyNumberFormat="1" applyFont="1" applyBorder="1" applyAlignment="1">
      <alignment horizontal="center" vertical="center" wrapText="1"/>
    </xf>
    <xf numFmtId="4" fontId="1" fillId="0" borderId="32" xfId="0" applyFont="1" applyBorder="1" applyAlignment="1">
      <alignment horizontal="center" vertical="center" wrapText="1"/>
    </xf>
    <xf numFmtId="4" fontId="1" fillId="0" borderId="34" xfId="0" applyFont="1" applyBorder="1" applyAlignment="1">
      <alignment horizontal="center" vertical="center" wrapText="1"/>
    </xf>
    <xf numFmtId="4" fontId="1" fillId="0" borderId="19" xfId="0" applyFont="1" applyBorder="1" applyAlignment="1">
      <alignment horizontal="center" vertical="center" wrapText="1"/>
    </xf>
    <xf numFmtId="186" fontId="1" fillId="0" borderId="47" xfId="0" applyNumberFormat="1" applyFont="1" applyBorder="1" applyAlignment="1">
      <alignment horizontal="center" vertical="center" wrapText="1"/>
    </xf>
    <xf numFmtId="0" fontId="0" fillId="0" borderId="48" xfId="0" applyNumberFormat="1" applyBorder="1" applyAlignment="1">
      <alignment vertical="center" wrapText="1"/>
    </xf>
    <xf numFmtId="186" fontId="1" fillId="0" borderId="15" xfId="0" applyNumberFormat="1" applyFont="1" applyBorder="1" applyAlignment="1">
      <alignment horizontal="center" vertical="center" wrapText="1"/>
    </xf>
    <xf numFmtId="186" fontId="1" fillId="0" borderId="42" xfId="0" applyNumberFormat="1" applyFont="1" applyBorder="1" applyAlignment="1">
      <alignment horizontal="center" vertical="center" wrapText="1"/>
    </xf>
    <xf numFmtId="186" fontId="1" fillId="0" borderId="35" xfId="0" applyNumberFormat="1" applyFont="1" applyBorder="1" applyAlignment="1">
      <alignment horizontal="center" vertical="center" wrapText="1"/>
    </xf>
    <xf numFmtId="0" fontId="0" fillId="0" borderId="42" xfId="0" applyNumberFormat="1" applyBorder="1" applyAlignment="1">
      <alignment horizontal="center" vertical="center" wrapText="1"/>
    </xf>
    <xf numFmtId="0" fontId="0" fillId="0" borderId="35" xfId="0" applyNumberFormat="1" applyBorder="1" applyAlignment="1">
      <alignment horizontal="center" vertical="center" wrapText="1"/>
    </xf>
  </cellXfs>
  <cellStyles count="149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Normal_ASUS" xfId="76"/>
    <cellStyle name="Normal1" xfId="77"/>
    <cellStyle name="normбlnм_laroux" xfId="78"/>
    <cellStyle name="Price_Body" xfId="79"/>
    <cellStyle name="S0" xfId="80"/>
    <cellStyle name="S1" xfId="81"/>
    <cellStyle name="S2" xfId="82"/>
    <cellStyle name="S3" xfId="83"/>
    <cellStyle name="S4" xfId="84"/>
    <cellStyle name="S5" xfId="85"/>
    <cellStyle name="S6" xfId="86"/>
    <cellStyle name="S7" xfId="87"/>
    <cellStyle name="Акцент1" xfId="88"/>
    <cellStyle name="Акцент2" xfId="89"/>
    <cellStyle name="Акцент3" xfId="90"/>
    <cellStyle name="Акцент4" xfId="91"/>
    <cellStyle name="Акцент5" xfId="92"/>
    <cellStyle name="Акцент6" xfId="93"/>
    <cellStyle name="Беззащитный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" xfId="101"/>
    <cellStyle name="Заголовок 1" xfId="102"/>
    <cellStyle name="Заголовок 2" xfId="103"/>
    <cellStyle name="Заголовок 3" xfId="104"/>
    <cellStyle name="Заголовок 4" xfId="105"/>
    <cellStyle name="ЗаголовокСтолбца" xfId="106"/>
    <cellStyle name="Защитный" xfId="107"/>
    <cellStyle name="Значение" xfId="108"/>
    <cellStyle name="Итог" xfId="109"/>
    <cellStyle name="Контрольная ячейка" xfId="110"/>
    <cellStyle name="Мои наименования показателей" xfId="111"/>
    <cellStyle name="Мой заголовок" xfId="112"/>
    <cellStyle name="Мой заголовок листа" xfId="113"/>
    <cellStyle name="Название" xfId="114"/>
    <cellStyle name="Нейтральный" xfId="115"/>
    <cellStyle name="Обычный 10" xfId="116"/>
    <cellStyle name="Обычный 11" xfId="117"/>
    <cellStyle name="Обычный 12" xfId="118"/>
    <cellStyle name="Обычный 13" xfId="119"/>
    <cellStyle name="Обычный 14" xfId="120"/>
    <cellStyle name="Обычный 2" xfId="121"/>
    <cellStyle name="Обычный 2 2" xfId="122"/>
    <cellStyle name="Обычный 2 3" xfId="123"/>
    <cellStyle name="Обычный 2 4" xfId="124"/>
    <cellStyle name="Обычный 2 5" xfId="125"/>
    <cellStyle name="Обычный 3" xfId="126"/>
    <cellStyle name="Обычный 3 2" xfId="127"/>
    <cellStyle name="Обычный 3 3" xfId="128"/>
    <cellStyle name="Обычный 4" xfId="129"/>
    <cellStyle name="Обычный 5" xfId="130"/>
    <cellStyle name="Обычный 6" xfId="131"/>
    <cellStyle name="Обычный 7" xfId="132"/>
    <cellStyle name="Обычный 8" xfId="133"/>
    <cellStyle name="Обычный 8 2" xfId="134"/>
    <cellStyle name="Обычный 9" xfId="135"/>
    <cellStyle name="Followed Hyperlink" xfId="136"/>
    <cellStyle name="Плохой" xfId="137"/>
    <cellStyle name="Пояснение" xfId="138"/>
    <cellStyle name="Примечание" xfId="139"/>
    <cellStyle name="Percent" xfId="140"/>
    <cellStyle name="Процентный 2" xfId="141"/>
    <cellStyle name="Процентный 2 2" xfId="142"/>
    <cellStyle name="Процентный 3" xfId="143"/>
    <cellStyle name="Связанная ячейка" xfId="144"/>
    <cellStyle name="Стиль 1" xfId="145"/>
    <cellStyle name="Стиль 2" xfId="146"/>
    <cellStyle name="Текст предупреждения" xfId="147"/>
    <cellStyle name="Текстовый" xfId="148"/>
    <cellStyle name="Тысячи [0]_3Com" xfId="149"/>
    <cellStyle name="Тысячи_3Com" xfId="150"/>
    <cellStyle name="Comma" xfId="151"/>
    <cellStyle name="Comma [0]" xfId="152"/>
    <cellStyle name="Финансовый 2" xfId="153"/>
    <cellStyle name="Финансовый 2 2" xfId="154"/>
    <cellStyle name="Финансовый 3" xfId="155"/>
    <cellStyle name="Финансовый 3 2" xfId="156"/>
    <cellStyle name="Финансовый 4" xfId="157"/>
    <cellStyle name="Финансовый 5" xfId="158"/>
    <cellStyle name="Формула" xfId="159"/>
    <cellStyle name="ФормулаВБ" xfId="160"/>
    <cellStyle name="ФормулаНаКонтроль" xfId="161"/>
    <cellStyle name="Хороший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80;&#1085;&#1092;&#1086;&#1088;&#1084;&#1072;&#1094;&#1080;&#1103;%20&#1085;&#1072;%20&#1089;&#1072;&#1081;&#1090;\&#1076;&#1083;&#1103;%20&#1085;&#1086;&#1074;&#1086;&#1075;&#1086;%20&#1089;&#1072;&#1081;&#1090;&#1072;\2024\&#1056;&#1091;&#1089;&#1101;&#1085;&#1077;&#1088;&#1075;&#108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</sheetNames>
    <sheetDataSet>
      <sheetData sheetId="0">
        <row r="16">
          <cell r="L16">
            <v>676.8240000000001</v>
          </cell>
          <cell r="N16">
            <v>1908496.3399999999</v>
          </cell>
        </row>
      </sheetData>
      <sheetData sheetId="1">
        <row r="16">
          <cell r="L16">
            <v>693.047</v>
          </cell>
          <cell r="N16">
            <v>1964645.9199999997</v>
          </cell>
        </row>
      </sheetData>
      <sheetData sheetId="2">
        <row r="16">
          <cell r="L16">
            <v>612.8900000000001</v>
          </cell>
          <cell r="N16">
            <v>1800464.76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13.375" style="2" customWidth="1"/>
    <col min="2" max="2" width="10.375" style="2" customWidth="1"/>
    <col min="3" max="3" width="13.00390625" style="2" customWidth="1"/>
    <col min="4" max="4" width="11.125" style="2" customWidth="1"/>
    <col min="5" max="5" width="10.875" style="2" customWidth="1"/>
    <col min="6" max="6" width="13.00390625" style="2" customWidth="1"/>
    <col min="7" max="7" width="10.875" style="2" customWidth="1"/>
    <col min="8" max="8" width="9.625" style="2" customWidth="1"/>
    <col min="9" max="9" width="10.625" style="2" customWidth="1"/>
    <col min="10" max="10" width="11.125" style="2" customWidth="1"/>
    <col min="11" max="11" width="10.625" style="2" customWidth="1"/>
    <col min="12" max="12" width="12.75390625" style="2" customWidth="1"/>
    <col min="13" max="13" width="12.25390625" style="2" customWidth="1"/>
    <col min="14" max="14" width="12.125" style="2" customWidth="1"/>
    <col min="15" max="15" width="12.375" style="2" customWidth="1"/>
    <col min="16" max="16" width="14.875" style="1" customWidth="1"/>
    <col min="17" max="17" width="8.875" style="1" customWidth="1"/>
    <col min="18" max="18" width="11.75390625" style="1" customWidth="1"/>
    <col min="19" max="19" width="9.125" style="2" customWidth="1"/>
    <col min="20" max="20" width="14.375" style="2" customWidth="1"/>
    <col min="21" max="16384" width="9.125" style="2" customWidth="1"/>
  </cols>
  <sheetData>
    <row r="1" ht="12.75">
      <c r="A1" s="1" t="s">
        <v>28</v>
      </c>
    </row>
    <row r="2" ht="13.5" thickBot="1"/>
    <row r="3" spans="1:18" s="3" customFormat="1" ht="84.75" customHeight="1" thickBot="1">
      <c r="A3" s="64" t="s">
        <v>8</v>
      </c>
      <c r="B3" s="66" t="s">
        <v>10</v>
      </c>
      <c r="C3" s="67"/>
      <c r="D3" s="66" t="s">
        <v>11</v>
      </c>
      <c r="E3" s="68"/>
      <c r="F3" s="70"/>
      <c r="G3" s="69"/>
      <c r="H3" s="66" t="s">
        <v>26</v>
      </c>
      <c r="I3" s="67"/>
      <c r="J3" s="66" t="s">
        <v>19</v>
      </c>
      <c r="K3" s="68"/>
      <c r="L3" s="68"/>
      <c r="M3" s="69"/>
      <c r="N3" s="59" t="s">
        <v>27</v>
      </c>
      <c r="O3" s="60"/>
      <c r="P3" s="61" t="s">
        <v>9</v>
      </c>
      <c r="Q3" s="62"/>
      <c r="R3" s="63"/>
    </row>
    <row r="4" spans="1:18" s="3" customFormat="1" ht="45.75" customHeight="1" thickBot="1">
      <c r="A4" s="65"/>
      <c r="B4" s="27" t="s">
        <v>16</v>
      </c>
      <c r="C4" s="30" t="s">
        <v>18</v>
      </c>
      <c r="D4" s="27" t="s">
        <v>16</v>
      </c>
      <c r="E4" s="29" t="s">
        <v>18</v>
      </c>
      <c r="F4" s="28" t="s">
        <v>22</v>
      </c>
      <c r="G4" s="45" t="s">
        <v>21</v>
      </c>
      <c r="H4" s="27" t="s">
        <v>16</v>
      </c>
      <c r="I4" s="38" t="s">
        <v>18</v>
      </c>
      <c r="J4" s="27" t="s">
        <v>16</v>
      </c>
      <c r="K4" s="29" t="s">
        <v>18</v>
      </c>
      <c r="L4" s="28" t="s">
        <v>22</v>
      </c>
      <c r="M4" s="30" t="s">
        <v>21</v>
      </c>
      <c r="N4" s="27" t="s">
        <v>23</v>
      </c>
      <c r="O4" s="38" t="s">
        <v>24</v>
      </c>
      <c r="P4" s="27" t="s">
        <v>16</v>
      </c>
      <c r="Q4" s="29" t="s">
        <v>20</v>
      </c>
      <c r="R4" s="41" t="s">
        <v>17</v>
      </c>
    </row>
    <row r="5" spans="1:18" ht="13.5" customHeight="1">
      <c r="A5" s="5" t="s">
        <v>0</v>
      </c>
      <c r="B5" s="55">
        <f>'[1]Январь'!$L$16*1000</f>
        <v>676824.0000000001</v>
      </c>
      <c r="C5" s="57">
        <f>ROUND('[1]Январь'!$N$16/B5,5)</f>
        <v>2.81978</v>
      </c>
      <c r="D5" s="54">
        <v>840948</v>
      </c>
      <c r="E5" s="35">
        <v>1.64491</v>
      </c>
      <c r="F5" s="49">
        <v>0</v>
      </c>
      <c r="G5" s="46">
        <v>0</v>
      </c>
      <c r="H5" s="55">
        <v>8760</v>
      </c>
      <c r="I5" s="56">
        <v>3.32359</v>
      </c>
      <c r="J5" s="34">
        <v>2375900</v>
      </c>
      <c r="K5" s="35">
        <v>1.82854</v>
      </c>
      <c r="L5" s="36">
        <v>11929</v>
      </c>
      <c r="M5" s="37">
        <v>792.63026</v>
      </c>
      <c r="N5" s="55">
        <v>44</v>
      </c>
      <c r="O5" s="58">
        <f>ROUND(4.43/1.2,5)</f>
        <v>3.69167</v>
      </c>
      <c r="P5" s="42">
        <f aca="true" t="shared" si="0" ref="P5:P16">B5+D5+H5+J5+N5</f>
        <v>3902476</v>
      </c>
      <c r="Q5" s="43">
        <f aca="true" t="shared" si="1" ref="Q5:Q12">L5+F5</f>
        <v>11929</v>
      </c>
      <c r="R5" s="40">
        <f aca="true" t="shared" si="2" ref="R5:R13">(B5*C5+D5*E5+H5*I5+J5*K5+L5*M5+N5*O5+F5*G5)/P5</f>
        <v>4.387155793608981</v>
      </c>
    </row>
    <row r="6" spans="1:18" ht="15">
      <c r="A6" s="6" t="s">
        <v>1</v>
      </c>
      <c r="B6" s="55">
        <f>'[1]Февраль'!$L$16*1000</f>
        <v>693047</v>
      </c>
      <c r="C6" s="57">
        <f>ROUND('[1]Февраль'!$N$16/B6,5)</f>
        <v>2.83479</v>
      </c>
      <c r="D6" s="54">
        <v>0</v>
      </c>
      <c r="E6" s="54">
        <v>0</v>
      </c>
      <c r="F6" s="54">
        <v>0</v>
      </c>
      <c r="G6" s="54">
        <v>0</v>
      </c>
      <c r="H6" s="52">
        <v>9952</v>
      </c>
      <c r="I6" s="12">
        <v>3.64201</v>
      </c>
      <c r="J6" s="52">
        <v>3130406</v>
      </c>
      <c r="K6" s="31">
        <v>1.84297</v>
      </c>
      <c r="L6" s="13">
        <v>11352</v>
      </c>
      <c r="M6" s="14">
        <v>891.07885</v>
      </c>
      <c r="N6" s="53">
        <v>61</v>
      </c>
      <c r="O6" s="58">
        <f>ROUND(4.43/1.2,5)</f>
        <v>3.69167</v>
      </c>
      <c r="P6" s="42">
        <f t="shared" si="0"/>
        <v>3833466</v>
      </c>
      <c r="Q6" s="43">
        <f t="shared" si="1"/>
        <v>11352</v>
      </c>
      <c r="R6" s="40">
        <f t="shared" si="2"/>
        <v>4.66572147282381</v>
      </c>
    </row>
    <row r="7" spans="1:18" ht="12.75">
      <c r="A7" s="6" t="s">
        <v>2</v>
      </c>
      <c r="B7" s="55">
        <f>'[1]Март'!$L$16*1000</f>
        <v>612890.0000000001</v>
      </c>
      <c r="C7" s="57">
        <f>ROUND('[1]Март'!$N$16/B7,5)</f>
        <v>2.93766</v>
      </c>
      <c r="D7" s="54">
        <v>0</v>
      </c>
      <c r="E7" s="54">
        <v>0</v>
      </c>
      <c r="F7" s="54">
        <v>0</v>
      </c>
      <c r="G7" s="54">
        <v>0</v>
      </c>
      <c r="H7" s="9">
        <v>4948</v>
      </c>
      <c r="I7" s="12">
        <v>3.25737</v>
      </c>
      <c r="J7" s="9">
        <v>3067427</v>
      </c>
      <c r="K7" s="31">
        <v>1.74963</v>
      </c>
      <c r="L7" s="13">
        <v>12806</v>
      </c>
      <c r="M7" s="10">
        <v>870.2512</v>
      </c>
      <c r="N7" s="9">
        <v>37</v>
      </c>
      <c r="O7" s="58">
        <f>ROUND(4.43/1.2,5)</f>
        <v>3.69167</v>
      </c>
      <c r="P7" s="42">
        <f t="shared" si="0"/>
        <v>3685302</v>
      </c>
      <c r="Q7" s="43">
        <f t="shared" si="1"/>
        <v>12806</v>
      </c>
      <c r="R7" s="40">
        <f t="shared" si="2"/>
        <v>4.97327374124563</v>
      </c>
    </row>
    <row r="8" spans="1:18" ht="12.75">
      <c r="A8" s="6" t="s">
        <v>3</v>
      </c>
      <c r="B8" s="55"/>
      <c r="C8" s="57"/>
      <c r="D8" s="54"/>
      <c r="E8" s="54"/>
      <c r="F8" s="54"/>
      <c r="G8" s="54"/>
      <c r="H8" s="9"/>
      <c r="I8" s="15"/>
      <c r="J8" s="9"/>
      <c r="K8" s="31"/>
      <c r="L8" s="13"/>
      <c r="M8" s="14"/>
      <c r="N8" s="9"/>
      <c r="O8" s="58"/>
      <c r="P8" s="42">
        <f t="shared" si="0"/>
        <v>0</v>
      </c>
      <c r="Q8" s="43">
        <f t="shared" si="1"/>
        <v>0</v>
      </c>
      <c r="R8" s="40" t="e">
        <f t="shared" si="2"/>
        <v>#DIV/0!</v>
      </c>
    </row>
    <row r="9" spans="1:18" ht="12.75">
      <c r="A9" s="6" t="s">
        <v>4</v>
      </c>
      <c r="B9" s="55"/>
      <c r="C9" s="57"/>
      <c r="D9" s="54"/>
      <c r="E9" s="54"/>
      <c r="F9" s="54"/>
      <c r="G9" s="54"/>
      <c r="H9" s="33"/>
      <c r="I9" s="15"/>
      <c r="J9" s="9"/>
      <c r="K9" s="31"/>
      <c r="L9" s="13"/>
      <c r="M9" s="14"/>
      <c r="N9" s="9"/>
      <c r="O9" s="58"/>
      <c r="P9" s="42">
        <f t="shared" si="0"/>
        <v>0</v>
      </c>
      <c r="Q9" s="43">
        <f t="shared" si="1"/>
        <v>0</v>
      </c>
      <c r="R9" s="40" t="e">
        <f t="shared" si="2"/>
        <v>#DIV/0!</v>
      </c>
    </row>
    <row r="10" spans="1:18" ht="12.75">
      <c r="A10" s="6" t="s">
        <v>5</v>
      </c>
      <c r="B10" s="55"/>
      <c r="C10" s="57"/>
      <c r="D10" s="54"/>
      <c r="E10" s="54"/>
      <c r="F10" s="54"/>
      <c r="G10" s="54"/>
      <c r="H10" s="33"/>
      <c r="I10" s="16"/>
      <c r="J10" s="9"/>
      <c r="K10" s="31"/>
      <c r="L10" s="13"/>
      <c r="M10" s="10"/>
      <c r="N10" s="9"/>
      <c r="O10" s="58"/>
      <c r="P10" s="42">
        <f t="shared" si="0"/>
        <v>0</v>
      </c>
      <c r="Q10" s="43">
        <f t="shared" si="1"/>
        <v>0</v>
      </c>
      <c r="R10" s="40" t="e">
        <f t="shared" si="2"/>
        <v>#DIV/0!</v>
      </c>
    </row>
    <row r="11" spans="1:18" ht="12.75">
      <c r="A11" s="6" t="s">
        <v>6</v>
      </c>
      <c r="B11" s="55"/>
      <c r="C11" s="57"/>
      <c r="D11" s="54"/>
      <c r="E11" s="54"/>
      <c r="F11" s="54"/>
      <c r="G11" s="54"/>
      <c r="H11" s="9"/>
      <c r="I11" s="15"/>
      <c r="J11" s="9"/>
      <c r="K11" s="31"/>
      <c r="L11" s="13"/>
      <c r="M11" s="14"/>
      <c r="N11" s="9"/>
      <c r="O11" s="58"/>
      <c r="P11" s="42">
        <f t="shared" si="0"/>
        <v>0</v>
      </c>
      <c r="Q11" s="43">
        <f t="shared" si="1"/>
        <v>0</v>
      </c>
      <c r="R11" s="40" t="e">
        <f t="shared" si="2"/>
        <v>#DIV/0!</v>
      </c>
    </row>
    <row r="12" spans="1:18" ht="12.75">
      <c r="A12" s="6" t="s">
        <v>7</v>
      </c>
      <c r="B12" s="55"/>
      <c r="C12" s="57"/>
      <c r="D12" s="54"/>
      <c r="E12" s="54"/>
      <c r="F12" s="54"/>
      <c r="G12" s="54"/>
      <c r="H12" s="33"/>
      <c r="I12" s="15"/>
      <c r="J12" s="9"/>
      <c r="K12" s="31"/>
      <c r="L12" s="13"/>
      <c r="M12" s="14"/>
      <c r="N12" s="33"/>
      <c r="O12" s="58"/>
      <c r="P12" s="42">
        <f t="shared" si="0"/>
        <v>0</v>
      </c>
      <c r="Q12" s="43">
        <f t="shared" si="1"/>
        <v>0</v>
      </c>
      <c r="R12" s="40" t="e">
        <f t="shared" si="2"/>
        <v>#DIV/0!</v>
      </c>
    </row>
    <row r="13" spans="1:18" ht="12.75">
      <c r="A13" s="6" t="s">
        <v>12</v>
      </c>
      <c r="B13" s="55"/>
      <c r="C13" s="57"/>
      <c r="D13" s="11"/>
      <c r="E13" s="31"/>
      <c r="F13" s="54"/>
      <c r="G13" s="54"/>
      <c r="H13" s="9"/>
      <c r="I13" s="15"/>
      <c r="J13" s="9"/>
      <c r="K13" s="31"/>
      <c r="L13" s="13"/>
      <c r="M13" s="14"/>
      <c r="N13" s="9"/>
      <c r="O13" s="58"/>
      <c r="P13" s="42">
        <f t="shared" si="0"/>
        <v>0</v>
      </c>
      <c r="Q13" s="43">
        <f>L13+F13</f>
        <v>0</v>
      </c>
      <c r="R13" s="40" t="e">
        <f t="shared" si="2"/>
        <v>#DIV/0!</v>
      </c>
    </row>
    <row r="14" spans="1:18" ht="12.75">
      <c r="A14" s="6" t="s">
        <v>13</v>
      </c>
      <c r="B14" s="55"/>
      <c r="C14" s="57"/>
      <c r="D14" s="11"/>
      <c r="E14" s="31"/>
      <c r="F14" s="54"/>
      <c r="G14" s="54"/>
      <c r="H14" s="33"/>
      <c r="I14" s="15"/>
      <c r="J14" s="9"/>
      <c r="K14" s="31"/>
      <c r="L14" s="13"/>
      <c r="M14" s="14"/>
      <c r="N14" s="9"/>
      <c r="O14" s="58"/>
      <c r="P14" s="42">
        <f t="shared" si="0"/>
        <v>0</v>
      </c>
      <c r="Q14" s="43">
        <f>L14+F14</f>
        <v>0</v>
      </c>
      <c r="R14" s="40" t="e">
        <f>(B14*C14+D14*E14+H14*I14+J14*K14+L14*M14+N14*O14+F14*G14)/P14</f>
        <v>#DIV/0!</v>
      </c>
    </row>
    <row r="15" spans="1:18" ht="12.75">
      <c r="A15" s="6" t="s">
        <v>14</v>
      </c>
      <c r="B15" s="55"/>
      <c r="C15" s="57"/>
      <c r="D15" s="11"/>
      <c r="E15" s="31"/>
      <c r="F15" s="54"/>
      <c r="G15" s="54"/>
      <c r="H15" s="9"/>
      <c r="I15" s="15"/>
      <c r="J15" s="9"/>
      <c r="K15" s="31"/>
      <c r="L15" s="13"/>
      <c r="M15" s="14"/>
      <c r="N15" s="9"/>
      <c r="O15" s="58"/>
      <c r="P15" s="42">
        <f t="shared" si="0"/>
        <v>0</v>
      </c>
      <c r="Q15" s="43">
        <f>L15+F15</f>
        <v>0</v>
      </c>
      <c r="R15" s="40" t="e">
        <f>(B15*C15+D15*E15+H15*I15+J15*K15+L15*M15+N15*O15+F15*G15)/P15</f>
        <v>#DIV/0!</v>
      </c>
    </row>
    <row r="16" spans="1:18" ht="13.5" thickBot="1">
      <c r="A16" s="7" t="s">
        <v>15</v>
      </c>
      <c r="B16" s="55"/>
      <c r="C16" s="57"/>
      <c r="D16" s="19"/>
      <c r="E16" s="48"/>
      <c r="F16" s="17"/>
      <c r="G16" s="47"/>
      <c r="H16" s="18"/>
      <c r="I16" s="15"/>
      <c r="J16" s="20"/>
      <c r="K16" s="32"/>
      <c r="L16" s="21"/>
      <c r="M16" s="22"/>
      <c r="N16" s="20"/>
      <c r="O16" s="58"/>
      <c r="P16" s="42">
        <f t="shared" si="0"/>
        <v>0</v>
      </c>
      <c r="Q16" s="43">
        <f>L16+F16</f>
        <v>0</v>
      </c>
      <c r="R16" s="40" t="e">
        <f>(B16*C16+D16*E16+H16*I16+J16*K16+L16*M16+N16*O16+F16*G16)/P16</f>
        <v>#DIV/0!</v>
      </c>
    </row>
    <row r="17" spans="1:18" ht="16.5" customHeight="1" thickBot="1">
      <c r="A17" s="4" t="s">
        <v>9</v>
      </c>
      <c r="B17" s="23">
        <f>B5+B6+B7+B8+B9+B10+B11+B12+B13+B14+B15+B16</f>
        <v>1982761</v>
      </c>
      <c r="C17" s="8" t="s">
        <v>25</v>
      </c>
      <c r="D17" s="23">
        <f>D5+D7+D8+D9+D10+D11+D12+D13+D14+D15+D16</f>
        <v>840948</v>
      </c>
      <c r="E17" s="25" t="s">
        <v>25</v>
      </c>
      <c r="F17" s="26">
        <f>(F5+F6+F7+F8+F9+F10+F11+F12+F13+F14+F15+F16)/12</f>
        <v>0</v>
      </c>
      <c r="G17" s="25" t="s">
        <v>25</v>
      </c>
      <c r="H17" s="23">
        <f>H5+H6+H7+H8+H9+H10+H11+H12+H13+H14+H15+H16</f>
        <v>23660</v>
      </c>
      <c r="I17" s="24" t="s">
        <v>25</v>
      </c>
      <c r="J17" s="23">
        <f>J5+J6+J7+J8+J9+J10+J11+J12+J13+J14+J15+J16</f>
        <v>8573733</v>
      </c>
      <c r="K17" s="25" t="s">
        <v>25</v>
      </c>
      <c r="L17" s="26">
        <f>(L5+L6+L7+L8+L9+L10+L11+L12+L13+L14+L15+L16)/12</f>
        <v>3007.25</v>
      </c>
      <c r="M17" s="8" t="s">
        <v>25</v>
      </c>
      <c r="N17" s="23">
        <f>N5+N6+N7+N8+N9+N10+N11+N12+N13+N14+N15+N16</f>
        <v>142</v>
      </c>
      <c r="O17" s="39" t="s">
        <v>25</v>
      </c>
      <c r="P17" s="23">
        <f>SUM(P5:P16)</f>
        <v>11421244</v>
      </c>
      <c r="Q17" s="25">
        <f>SUM(Q5:Q16)/12</f>
        <v>3007.25</v>
      </c>
      <c r="R17" s="8" t="s">
        <v>25</v>
      </c>
    </row>
    <row r="19" spans="2:18" ht="12.75" hidden="1">
      <c r="B19" s="2">
        <f>B5+B6+B7+B8+B9+B10</f>
        <v>1982761</v>
      </c>
      <c r="C19" s="2">
        <f aca="true" t="shared" si="3" ref="C19:R19">C5+C6+C7+C8+C9+C10</f>
        <v>8.59223</v>
      </c>
      <c r="D19" s="2" t="e">
        <f>D5+D7+#REF!+D8+D9+D10</f>
        <v>#REF!</v>
      </c>
      <c r="E19" s="2">
        <f t="shared" si="3"/>
        <v>1.64491</v>
      </c>
      <c r="H19" s="2">
        <f t="shared" si="3"/>
        <v>23660</v>
      </c>
      <c r="I19" s="2">
        <f t="shared" si="3"/>
        <v>10.22297</v>
      </c>
      <c r="J19" s="2">
        <f t="shared" si="3"/>
        <v>8573733</v>
      </c>
      <c r="K19" s="2">
        <f t="shared" si="3"/>
        <v>5.42114</v>
      </c>
      <c r="L19" s="2">
        <f t="shared" si="3"/>
        <v>36087</v>
      </c>
      <c r="M19" s="2">
        <f t="shared" si="3"/>
        <v>2553.96031</v>
      </c>
      <c r="N19" s="2">
        <f t="shared" si="3"/>
        <v>142</v>
      </c>
      <c r="O19" s="2">
        <f t="shared" si="3"/>
        <v>11.075009999999999</v>
      </c>
      <c r="P19" s="2">
        <f t="shared" si="3"/>
        <v>11421244</v>
      </c>
      <c r="Q19" s="2">
        <f t="shared" si="3"/>
        <v>36087</v>
      </c>
      <c r="R19" s="2" t="e">
        <f t="shared" si="3"/>
        <v>#DIV/0!</v>
      </c>
    </row>
    <row r="20" ht="12.75">
      <c r="P20" s="51"/>
    </row>
    <row r="21" ht="12.75">
      <c r="P21" s="44"/>
    </row>
    <row r="23" ht="12.75">
      <c r="M23" s="50"/>
    </row>
  </sheetData>
  <sheetProtection/>
  <mergeCells count="7">
    <mergeCell ref="N3:O3"/>
    <mergeCell ref="P3:R3"/>
    <mergeCell ref="A3:A4"/>
    <mergeCell ref="B3:C3"/>
    <mergeCell ref="H3:I3"/>
    <mergeCell ref="J3:M3"/>
    <mergeCell ref="D3:G3"/>
  </mergeCells>
  <printOptions/>
  <pageMargins left="0.3937007874015748" right="0.2" top="0.984251968503937" bottom="0.984251968503937" header="0" footer="0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Коновалова</dc:creator>
  <cp:keywords/>
  <dc:description/>
  <cp:lastModifiedBy>А.С. Березина</cp:lastModifiedBy>
  <cp:lastPrinted>2021-04-15T06:40:33Z</cp:lastPrinted>
  <dcterms:created xsi:type="dcterms:W3CDTF">2010-10-04T09:50:11Z</dcterms:created>
  <dcterms:modified xsi:type="dcterms:W3CDTF">2024-04-17T11:09:04Z</dcterms:modified>
  <cp:category/>
  <cp:version/>
  <cp:contentType/>
  <cp:contentStatus/>
</cp:coreProperties>
</file>