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145" windowHeight="11580" activeTab="0"/>
  </bookViews>
  <sheets>
    <sheet name="2015" sheetId="1" r:id="rId1"/>
  </sheets>
  <definedNames>
    <definedName name="_xlnm.Print_Area" localSheetId="0">'2015'!$A$1:$K$18</definedName>
  </definedNames>
  <calcPr fullCalcOnLoad="1"/>
</workbook>
</file>

<file path=xl/sharedStrings.xml><?xml version="1.0" encoding="utf-8"?>
<sst xmlns="http://schemas.openxmlformats.org/spreadsheetml/2006/main" count="30" uniqueCount="22">
  <si>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</si>
  <si>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</si>
  <si>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</si>
  <si>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</si>
  <si>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</si>
  <si>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</si>
  <si>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</si>
  <si>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</si>
  <si>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</si>
  <si>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</si>
  <si>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</si>
  <si>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</si>
  <si>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</si>
  <si>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</si>
  <si>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</si>
  <si>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</si>
  <si>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</si>
  <si>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</si>
  <si>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объем,         кВт.ч.</t>
  </si>
  <si>
    <t>средняя цена, руб/кВт.ч.</t>
  </si>
  <si>
    <t>цена, руб/кВт.ч.</t>
  </si>
  <si>
    <t>Объем покупки электрической энергии (мощности) на розничном рынке в 2015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</si>
</sst>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1" fillId="0" borderId="12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184" fontId="1" fillId="0" borderId="14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4" fontId="1" fillId="0" borderId="11" xfId="0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14" xfId="0" applyNumberFormat="1" applyFon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84" fontId="0" fillId="0" borderId="25" xfId="0" applyNumberFormat="1" applyFont="1" applyBorder="1" applyAlignment="1">
      <alignment vertical="center"/>
    </xf>
    <xf numFmtId="184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84" fontId="0" fillId="0" borderId="14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4" fontId="0" fillId="0" borderId="28" xfId="0" applyNumberFormat="1" applyFont="1" applyBorder="1" applyAlignment="1">
      <alignment vertical="center"/>
    </xf>
    <xf numFmtId="184" fontId="0" fillId="0" borderId="29" xfId="0" applyNumberFormat="1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1" fillId="0" borderId="32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184" fontId="0" fillId="0" borderId="13" xfId="0" applyNumberFormat="1" applyBorder="1" applyAlignment="1">
      <alignment horizontal="right" vertical="center"/>
    </xf>
    <xf numFmtId="1" fontId="0" fillId="0" borderId="24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4" fontId="1" fillId="0" borderId="20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184" fontId="1" fillId="0" borderId="37" xfId="0" applyNumberFormat="1" applyFont="1" applyBorder="1" applyAlignment="1">
      <alignment horizontal="center" vertical="center" wrapText="1"/>
    </xf>
    <xf numFmtId="184" fontId="1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zoomScalePageLayoutView="0" workbookViewId="0" topLeftCell="A1">
      <selection activeCell="A1" sqref="A1:L19"/>
    </sheetView>
  </sheetViews>
  <sheetFormatPr defaultColWidth="9.00390625" defaultRowHeight="12.75"/>
  <cols>
    <col min="1" max="1" width="13.375" style="2" customWidth="1"/>
    <col min="2" max="2" width="14.875" style="2" customWidth="1"/>
    <col min="3" max="3" width="15.625" style="2" customWidth="1"/>
    <col min="4" max="4" width="14.875" style="2" customWidth="1"/>
    <col min="5" max="5" width="15.375" style="2" customWidth="1"/>
    <col min="6" max="6" width="14.875" style="2" customWidth="1"/>
    <col min="7" max="7" width="15.625" style="2" customWidth="1"/>
    <col min="8" max="8" width="14.875" style="2" customWidth="1"/>
    <col min="9" max="9" width="15.625" style="2" customWidth="1"/>
    <col min="10" max="10" width="14.875" style="1" customWidth="1"/>
    <col min="11" max="11" width="19.25390625" style="1" customWidth="1"/>
    <col min="12" max="12" width="9.125" style="2" customWidth="1"/>
    <col min="13" max="13" width="14.375" style="2" customWidth="1"/>
    <col min="14" max="14" width="11.125" style="2" customWidth="1"/>
    <col min="15" max="16" width="11.75390625" style="2" bestFit="1" customWidth="1"/>
    <col min="17" max="16384" width="9.125" style="2" customWidth="1"/>
  </cols>
  <sheetData>
    <row r="1" ht="22.5" customHeight="1">
      <c r="A1" s="1" t="s">
        <v>21</v>
      </c>
    </row>
    <row r="2" ht="15.75" customHeight="1" thickBot="1"/>
    <row r="3" spans="1:11" s="3" customFormat="1" ht="26.25" customHeight="1" thickBot="1">
      <c r="A3" s="6" t="s">
        <v>8</v>
      </c>
      <c r="B3" s="49" t="s">
        <v>10</v>
      </c>
      <c r="C3" s="50"/>
      <c r="D3" s="49" t="s">
        <v>12</v>
      </c>
      <c r="E3" s="50"/>
      <c r="F3" s="51" t="s">
        <v>11</v>
      </c>
      <c r="G3" s="51"/>
      <c r="H3" s="49" t="s">
        <v>17</v>
      </c>
      <c r="I3" s="50"/>
      <c r="J3" s="47" t="s">
        <v>9</v>
      </c>
      <c r="K3" s="48"/>
    </row>
    <row r="4" spans="1:11" s="3" customFormat="1" ht="26.25" thickBot="1">
      <c r="A4" s="10"/>
      <c r="B4" s="12" t="s">
        <v>18</v>
      </c>
      <c r="C4" s="5" t="s">
        <v>20</v>
      </c>
      <c r="D4" s="12" t="s">
        <v>18</v>
      </c>
      <c r="E4" s="5" t="s">
        <v>20</v>
      </c>
      <c r="F4" s="12" t="s">
        <v>18</v>
      </c>
      <c r="G4" s="4" t="s">
        <v>20</v>
      </c>
      <c r="H4" s="12" t="s">
        <v>18</v>
      </c>
      <c r="I4" s="5" t="s">
        <v>20</v>
      </c>
      <c r="J4" s="12" t="s">
        <v>18</v>
      </c>
      <c r="K4" s="11" t="s">
        <v>19</v>
      </c>
    </row>
    <row r="5" spans="1:11" ht="12.75">
      <c r="A5" s="21" t="s">
        <v>0</v>
      </c>
      <c r="B5" s="22">
        <v>1074763</v>
      </c>
      <c r="C5" s="38">
        <f>(1869131.9-285121.81)/B5</f>
        <v>1.4738226846290763</v>
      </c>
      <c r="D5" s="22">
        <v>12401</v>
      </c>
      <c r="E5" s="19">
        <f>26818.53/D5</f>
        <v>2.162610273365051</v>
      </c>
      <c r="F5" s="23">
        <v>0</v>
      </c>
      <c r="G5" s="24">
        <v>0</v>
      </c>
      <c r="H5" s="39">
        <v>2280</v>
      </c>
      <c r="I5" s="43">
        <v>1.58367</v>
      </c>
      <c r="J5" s="13">
        <f aca="true" t="shared" si="0" ref="J5:J16">B5+D5+F5+H5</f>
        <v>1089444</v>
      </c>
      <c r="K5" s="8">
        <f>(B5*C5+D5*E5+F5*G5+H5*I5)/J5</f>
        <v>1.4818929542041626</v>
      </c>
    </row>
    <row r="6" spans="1:11" ht="12.75">
      <c r="A6" s="25" t="s">
        <v>1</v>
      </c>
      <c r="B6" s="26">
        <v>950551</v>
      </c>
      <c r="C6" s="27">
        <f>(1733151.95-264379.12)/B6</f>
        <v>1.5451804584919695</v>
      </c>
      <c r="D6" s="26">
        <v>10449</v>
      </c>
      <c r="E6" s="41">
        <f>22144.47/D6</f>
        <v>2.119290841228826</v>
      </c>
      <c r="F6" s="28">
        <v>0</v>
      </c>
      <c r="G6" s="29">
        <v>0</v>
      </c>
      <c r="H6" s="40">
        <v>1896</v>
      </c>
      <c r="I6" s="44">
        <v>1.66889</v>
      </c>
      <c r="J6" s="18">
        <f t="shared" si="0"/>
        <v>962896</v>
      </c>
      <c r="K6" s="34">
        <f>(B6*C6+D6*E6+F6*G6+H6*I6)/J6</f>
        <v>1.5516540887489407</v>
      </c>
    </row>
    <row r="7" spans="1:11" ht="12.75">
      <c r="A7" s="25" t="s">
        <v>2</v>
      </c>
      <c r="B7" s="26">
        <v>876401</v>
      </c>
      <c r="C7" s="20">
        <f>(1605936.34-244973.35)/B7</f>
        <v>1.5528998597673895</v>
      </c>
      <c r="D7" s="26">
        <v>16662</v>
      </c>
      <c r="E7" s="20">
        <f>40371.86/D7</f>
        <v>2.422990037210419</v>
      </c>
      <c r="F7" s="28">
        <v>0</v>
      </c>
      <c r="G7" s="29">
        <v>0</v>
      </c>
      <c r="H7" s="26">
        <v>4080</v>
      </c>
      <c r="I7" s="44">
        <v>1.72422</v>
      </c>
      <c r="J7" s="18">
        <f t="shared" si="0"/>
        <v>897143</v>
      </c>
      <c r="K7" s="34">
        <f>(B7*C7+D7*E7+F7*G7+H7*I7)/J7</f>
        <v>1.5698385514906765</v>
      </c>
    </row>
    <row r="8" spans="1:11" ht="12.75">
      <c r="A8" s="25" t="s">
        <v>3</v>
      </c>
      <c r="B8" s="26">
        <v>853439</v>
      </c>
      <c r="C8" s="20">
        <f>(1577302.52-240605.48)/B8</f>
        <v>1.5662478982094796</v>
      </c>
      <c r="D8" s="26">
        <v>17360</v>
      </c>
      <c r="E8" s="20">
        <f>41533.8/D8</f>
        <v>2.3925</v>
      </c>
      <c r="F8" s="28">
        <v>0</v>
      </c>
      <c r="G8" s="29">
        <v>0</v>
      </c>
      <c r="H8" s="26">
        <v>2136</v>
      </c>
      <c r="I8" s="20">
        <v>1.69588</v>
      </c>
      <c r="J8" s="18">
        <f t="shared" si="0"/>
        <v>872935</v>
      </c>
      <c r="K8" s="34">
        <f>(B8*C8+D8*E8+F8*G8+H8*I8)/J8</f>
        <v>1.5829967176021125</v>
      </c>
    </row>
    <row r="9" spans="1:11" ht="12.75">
      <c r="A9" s="25" t="s">
        <v>4</v>
      </c>
      <c r="B9" s="26">
        <v>629321</v>
      </c>
      <c r="C9" s="20">
        <f>(1163736.07-177519.07)/B9</f>
        <v>1.5671128088844961</v>
      </c>
      <c r="D9" s="26">
        <v>21332</v>
      </c>
      <c r="E9" s="20">
        <f>56050.96/D9</f>
        <v>2.6275529720607538</v>
      </c>
      <c r="F9" s="28">
        <v>0</v>
      </c>
      <c r="G9" s="29">
        <v>0</v>
      </c>
      <c r="H9" s="26">
        <v>14016</v>
      </c>
      <c r="I9" s="41">
        <v>1.64416</v>
      </c>
      <c r="J9" s="18">
        <f>B9+D9+G11+H9</f>
        <v>664669</v>
      </c>
      <c r="K9" s="34">
        <f>(B9*C9+D9*E9+G11*G9+H9*I9)/J9</f>
        <v>1.6027714645334743</v>
      </c>
    </row>
    <row r="10" spans="1:11" ht="12.75">
      <c r="A10" s="25" t="s">
        <v>5</v>
      </c>
      <c r="B10" s="26">
        <v>654432</v>
      </c>
      <c r="C10" s="20">
        <f>(1269837.28-193703.99)/B10</f>
        <v>1.6443775518312063</v>
      </c>
      <c r="D10" s="26">
        <v>7479</v>
      </c>
      <c r="E10" s="20">
        <f>15643.87/D10</f>
        <v>2.0917061104425727</v>
      </c>
      <c r="F10" s="28">
        <v>0</v>
      </c>
      <c r="G10" s="29">
        <v>0</v>
      </c>
      <c r="H10" s="26">
        <v>2544</v>
      </c>
      <c r="I10" s="41">
        <v>1.71514</v>
      </c>
      <c r="J10" s="18">
        <f t="shared" si="0"/>
        <v>664455</v>
      </c>
      <c r="K10" s="34">
        <f aca="true" t="shared" si="1" ref="K10:K16">(B10*C10+D10*E10+F10*G10+H10*I10)/J10</f>
        <v>1.6496835393818996</v>
      </c>
    </row>
    <row r="11" spans="1:11" ht="12.75">
      <c r="A11" s="25" t="s">
        <v>6</v>
      </c>
      <c r="B11" s="26">
        <v>650746</v>
      </c>
      <c r="C11" s="20">
        <f>(1422436.11-216981.78)/B11</f>
        <v>1.8524191159069745</v>
      </c>
      <c r="D11" s="26">
        <v>13019</v>
      </c>
      <c r="E11" s="20">
        <f>32097.28/D11</f>
        <v>2.4654182348874722</v>
      </c>
      <c r="F11" s="28">
        <v>0</v>
      </c>
      <c r="G11" s="42">
        <v>0</v>
      </c>
      <c r="H11" s="26">
        <v>3288</v>
      </c>
      <c r="I11" s="20">
        <v>2.24082</v>
      </c>
      <c r="J11" s="18">
        <f t="shared" si="0"/>
        <v>667053</v>
      </c>
      <c r="K11" s="9">
        <f t="shared" si="1"/>
        <v>1.8662976197693437</v>
      </c>
    </row>
    <row r="12" spans="1:11" ht="12.75">
      <c r="A12" s="25" t="s">
        <v>7</v>
      </c>
      <c r="B12" s="26">
        <v>645700</v>
      </c>
      <c r="C12" s="20">
        <f>(1323188.85-201842.37)/B12</f>
        <v>1.736636952144959</v>
      </c>
      <c r="D12" s="26">
        <v>20853</v>
      </c>
      <c r="E12" s="20">
        <f>60467.36/D12</f>
        <v>2.8996959670071454</v>
      </c>
      <c r="F12" s="28">
        <v>0</v>
      </c>
      <c r="G12" s="30">
        <v>0</v>
      </c>
      <c r="H12" s="26">
        <v>25320</v>
      </c>
      <c r="I12" s="20">
        <v>2.0552</v>
      </c>
      <c r="J12" s="18">
        <f t="shared" si="0"/>
        <v>691873</v>
      </c>
      <c r="K12" s="9">
        <f t="shared" si="1"/>
        <v>1.783349695681144</v>
      </c>
    </row>
    <row r="13" spans="1:11" ht="12.75">
      <c r="A13" s="25" t="s">
        <v>13</v>
      </c>
      <c r="B13" s="26">
        <v>676812</v>
      </c>
      <c r="C13" s="20">
        <f>(1370366.79-209039.01)/B13</f>
        <v>1.715879417031613</v>
      </c>
      <c r="D13" s="26">
        <v>20383</v>
      </c>
      <c r="E13" s="20">
        <f>57506.96/D13</f>
        <v>2.8213197272236665</v>
      </c>
      <c r="F13" s="28">
        <v>613266</v>
      </c>
      <c r="G13" s="30">
        <v>1.31193</v>
      </c>
      <c r="H13" s="26">
        <v>27360</v>
      </c>
      <c r="I13" s="20">
        <v>2.36553</v>
      </c>
      <c r="J13" s="18">
        <f t="shared" si="0"/>
        <v>1337821</v>
      </c>
      <c r="K13" s="9">
        <f t="shared" si="1"/>
        <v>1.5608348980767979</v>
      </c>
    </row>
    <row r="14" spans="1:11" ht="12.75">
      <c r="A14" s="25" t="s">
        <v>14</v>
      </c>
      <c r="B14" s="26">
        <v>843291</v>
      </c>
      <c r="C14" s="20">
        <f>(1808827.62-275922.86)/B14</f>
        <v>1.8177648759443659</v>
      </c>
      <c r="D14" s="26">
        <v>3672</v>
      </c>
      <c r="E14" s="20">
        <f>10799.44/D14</f>
        <v>2.9410239651416124</v>
      </c>
      <c r="F14" s="28">
        <v>1157123</v>
      </c>
      <c r="G14" s="30">
        <v>1.32595</v>
      </c>
      <c r="H14" s="26">
        <v>25752</v>
      </c>
      <c r="I14" s="20">
        <v>2.39705</v>
      </c>
      <c r="J14" s="18">
        <f t="shared" si="0"/>
        <v>2029838</v>
      </c>
      <c r="K14" s="9">
        <f t="shared" si="1"/>
        <v>1.546783671135332</v>
      </c>
    </row>
    <row r="15" spans="1:11" ht="12.75">
      <c r="A15" s="25" t="s">
        <v>15</v>
      </c>
      <c r="B15" s="26">
        <v>898426</v>
      </c>
      <c r="C15" s="20">
        <f>(1938426.48-295692.18)/B15</f>
        <v>1.8284581033941583</v>
      </c>
      <c r="D15" s="26">
        <v>3913</v>
      </c>
      <c r="E15" s="20">
        <f>9508.16/D15</f>
        <v>2.42989010989011</v>
      </c>
      <c r="F15" s="28">
        <v>1393267</v>
      </c>
      <c r="G15" s="30">
        <v>1.24942</v>
      </c>
      <c r="H15" s="26">
        <v>22848</v>
      </c>
      <c r="I15" s="20">
        <v>2.32286</v>
      </c>
      <c r="J15" s="18">
        <f t="shared" si="0"/>
        <v>2318454</v>
      </c>
      <c r="K15" s="9">
        <f t="shared" si="1"/>
        <v>1.4863744635088727</v>
      </c>
    </row>
    <row r="16" spans="1:11" ht="13.5" thickBot="1">
      <c r="A16" s="31" t="s">
        <v>16</v>
      </c>
      <c r="B16" s="35">
        <v>912069</v>
      </c>
      <c r="C16" s="32">
        <f>(1877431.58-286387.87)/B16</f>
        <v>1.744433491325766</v>
      </c>
      <c r="D16" s="35">
        <v>14326</v>
      </c>
      <c r="E16" s="32">
        <f>34709.52/D16</f>
        <v>2.422834008097166</v>
      </c>
      <c r="F16" s="36">
        <v>1605949</v>
      </c>
      <c r="G16" s="33">
        <v>1.18279</v>
      </c>
      <c r="H16" s="35">
        <v>22272</v>
      </c>
      <c r="I16" s="20">
        <v>2.18428</v>
      </c>
      <c r="J16" s="37">
        <f t="shared" si="0"/>
        <v>2554616</v>
      </c>
      <c r="K16" s="9">
        <f t="shared" si="1"/>
        <v>1.398997709193867</v>
      </c>
    </row>
    <row r="17" spans="1:11" ht="16.5" customHeight="1" thickBot="1">
      <c r="A17" s="7" t="s">
        <v>9</v>
      </c>
      <c r="B17" s="14">
        <f>SUM(B5:B16)</f>
        <v>9665951</v>
      </c>
      <c r="C17" s="15"/>
      <c r="D17" s="14">
        <f>SUM(D5:D16)</f>
        <v>161849</v>
      </c>
      <c r="E17" s="15"/>
      <c r="F17" s="16">
        <f>SUM(F5:F16)</f>
        <v>4769605</v>
      </c>
      <c r="G17" s="17"/>
      <c r="H17" s="14">
        <f>SUM(H5:H16)</f>
        <v>153792</v>
      </c>
      <c r="I17" s="15"/>
      <c r="J17" s="16">
        <f>SUM(J5:J16)</f>
        <v>14751197</v>
      </c>
      <c r="K17" s="15"/>
    </row>
    <row r="19" spans="1:6" ht="12.75">
      <c r="A19" s="45"/>
      <c r="B19" s="46"/>
      <c r="C19" s="46"/>
      <c r="D19" s="46"/>
      <c r="E19" s="46"/>
      <c r="F19" s="46"/>
    </row>
  </sheetData>
  <sheetProtection/>
  <mergeCells count="6">
    <mergeCell ref="A19:F19"/>
    <mergeCell ref="J3:K3"/>
    <mergeCell ref="D3:E3"/>
    <mergeCell ref="H3:I3"/>
    <mergeCell ref="B3:C3"/>
    <mergeCell ref="F3:G3"/>
  </mergeCells>
  <printOptions/>
  <pageMargins left="0.5905511811023623" right="0.3937007874015748" top="0.984251968503937" bottom="0.984251968503937" header="0.5118110236220472" footer="0.5118110236220472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2016-01-19T11:33:22Z</cp:lastPrinted>
  <dcterms:created xsi:type="dcterms:W3CDTF">2010-10-04T09:50:11Z</dcterms:created>
  <dcterms:modified xsi:type="dcterms:W3CDTF">2016-01-19T11:34:16Z</dcterms:modified>
  <cp:category/>
  <cp:version/>
  <cp:contentType/>
  <cp:contentStatus/>
</cp:coreProperties>
</file>