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0"/>
  </bookViews>
  <sheets>
    <sheet name="2013 г.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<sst xmlns="http://schemas.openxmlformats.org/spreadsheetml/2006/main" count="36" uniqueCount="36">
  <si>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№</t>
  </si>
  <si>
    <t>Группа потребителей</t>
  </si>
  <si>
    <t>Всего</t>
  </si>
  <si>
    <t>город</t>
  </si>
  <si>
    <t>село</t>
  </si>
  <si>
    <t>2.1</t>
  </si>
  <si>
    <t>2.2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</si>
  <si>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</si>
  <si>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</si>
  <si>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</si>
  <si>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</si>
  <si>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</si>
  <si>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</si>
  <si>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</si>
  <si>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</si>
  <si>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</si>
  <si>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</si>
  <si>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</si>
  <si>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</si>
  <si>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</si>
  <si>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</si>
  <si>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</si>
  <si>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</si>
  <si>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</si>
  <si>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</si>
  <si>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</si>
  <si>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</si>
  <si>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</si>
  <si>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</si>
  <si>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</si>
  <si>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</si>
  <si>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</si>
  <si>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</si>
  <si>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>2013 г.</t>
  </si>
  <si>
    <t xml:space="preserve">за 2013 г. </t>
  </si>
  <si>
    <t>оперативно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</si>
</sst>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#,##0.000000"/>
    <numFmt numFmtId="182" formatCode="#,##0.0"/>
    <numFmt numFmtId="183" formatCode="0.0000"/>
    <numFmt numFmtId="184" formatCode="0.0"/>
    <numFmt numFmtId="185" formatCode="_-* #,##0.000_р_._-;\-* #,##0.000_р_._-;_-* &quot;-&quot;??_р_._-;_-@_-"/>
    <numFmt numFmtId="186" formatCode="_-* #,##0.000_р_._-;\-* #,##0.000_р_._-;_-* &quot;-&quot;???_р_._-;_-@_-"/>
    <numFmt numFmtId="187" formatCode="#,##0.000"/>
    <numFmt numFmtId="188" formatCode="0.0%"/>
    <numFmt numFmtId="189" formatCode="0.000000%"/>
    <numFmt numFmtId="190" formatCode="0.00000"/>
    <numFmt numFmtId="191" formatCode="0.000"/>
  </numFmts>
  <fonts count="26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horizontal="right" vertical="center"/>
    </xf>
    <xf numFmtId="181" fontId="1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1" fillId="22" borderId="12" xfId="0" applyNumberFormat="1" applyFont="1" applyFill="1" applyBorder="1" applyAlignment="1">
      <alignment horizontal="right" vertical="center"/>
    </xf>
    <xf numFmtId="181" fontId="1" fillId="24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1" fillId="7" borderId="12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4" borderId="12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vertical="center" wrapText="1"/>
    </xf>
    <xf numFmtId="181" fontId="1" fillId="24" borderId="17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181" fontId="1" fillId="0" borderId="17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181" fontId="3" fillId="0" borderId="20" xfId="0" applyNumberFormat="1" applyFont="1" applyFill="1" applyBorder="1" applyAlignment="1">
      <alignment vertical="center" wrapText="1"/>
    </xf>
    <xf numFmtId="181" fontId="3" fillId="0" borderId="21" xfId="0" applyNumberFormat="1" applyFont="1" applyFill="1" applyBorder="1" applyAlignment="1">
      <alignment vertical="center" wrapText="1"/>
    </xf>
    <xf numFmtId="0" fontId="4" fillId="7" borderId="22" xfId="0" applyFont="1" applyFill="1" applyBorder="1" applyAlignment="1">
      <alignment vertical="center" wrapText="1"/>
    </xf>
    <xf numFmtId="181" fontId="1" fillId="7" borderId="23" xfId="0" applyNumberFormat="1" applyFont="1" applyFill="1" applyBorder="1" applyAlignment="1">
      <alignment vertical="center" wrapText="1"/>
    </xf>
    <xf numFmtId="181" fontId="1" fillId="0" borderId="24" xfId="0" applyNumberFormat="1" applyFont="1" applyFill="1" applyBorder="1" applyAlignment="1">
      <alignment horizontal="right" vertical="center" wrapText="1"/>
    </xf>
    <xf numFmtId="0" fontId="1" fillId="22" borderId="12" xfId="0" applyFont="1" applyFill="1" applyBorder="1" applyAlignment="1">
      <alignment vertical="center" wrapText="1"/>
    </xf>
    <xf numFmtId="0" fontId="1" fillId="22" borderId="22" xfId="0" applyFont="1" applyFill="1" applyBorder="1" applyAlignment="1">
      <alignment vertical="center" wrapText="1"/>
    </xf>
    <xf numFmtId="181" fontId="1" fillId="22" borderId="12" xfId="0" applyNumberFormat="1" applyFont="1" applyFill="1" applyBorder="1" applyAlignment="1">
      <alignment horizontal="right" vertical="center" wrapText="1"/>
    </xf>
    <xf numFmtId="181" fontId="3" fillId="0" borderId="25" xfId="0" applyNumberFormat="1" applyFont="1" applyFill="1" applyBorder="1" applyAlignment="1">
      <alignment vertical="center" wrapText="1"/>
    </xf>
    <xf numFmtId="181" fontId="3" fillId="0" borderId="26" xfId="0" applyNumberFormat="1" applyFont="1" applyFill="1" applyBorder="1" applyAlignment="1">
      <alignment vertical="center" wrapText="1"/>
    </xf>
    <xf numFmtId="181" fontId="1" fillId="0" borderId="11" xfId="0" applyNumberFormat="1" applyFont="1" applyFill="1" applyBorder="1" applyAlignment="1">
      <alignment vertical="center" wrapText="1"/>
    </xf>
    <xf numFmtId="181" fontId="1" fillId="24" borderId="11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49" fontId="2" fillId="0" borderId="27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 wrapText="1"/>
    </xf>
    <xf numFmtId="181" fontId="3" fillId="0" borderId="28" xfId="0" applyNumberFormat="1" applyFont="1" applyFill="1" applyBorder="1" applyAlignment="1">
      <alignment vertical="center"/>
    </xf>
    <xf numFmtId="181" fontId="3" fillId="0" borderId="28" xfId="0" applyNumberFormat="1" applyFont="1" applyFill="1" applyBorder="1" applyAlignment="1">
      <alignment vertical="center"/>
    </xf>
    <xf numFmtId="181" fontId="1" fillId="0" borderId="28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181" fontId="1" fillId="0" borderId="29" xfId="0" applyNumberFormat="1" applyFont="1" applyFill="1" applyBorder="1" applyAlignment="1">
      <alignment horizontal="right" vertical="center"/>
    </xf>
    <xf numFmtId="181" fontId="1" fillId="0" borderId="30" xfId="0" applyNumberFormat="1" applyFont="1" applyFill="1" applyBorder="1" applyAlignment="1">
      <alignment vertical="center" wrapText="1"/>
    </xf>
    <xf numFmtId="181" fontId="1" fillId="0" borderId="13" xfId="0" applyNumberFormat="1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181" fontId="1" fillId="7" borderId="12" xfId="0" applyNumberFormat="1" applyFont="1" applyFill="1" applyBorder="1" applyAlignment="1">
      <alignment vertical="center" wrapText="1"/>
    </xf>
    <xf numFmtId="181" fontId="1" fillId="24" borderId="12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181" fontId="1" fillId="0" borderId="12" xfId="0" applyNumberFormat="1" applyFont="1" applyFill="1" applyBorder="1" applyAlignment="1">
      <alignment horizontal="right" vertical="center" wrapText="1"/>
    </xf>
    <xf numFmtId="181" fontId="24" fillId="0" borderId="0" xfId="0" applyNumberFormat="1" applyFont="1" applyAlignment="1">
      <alignment/>
    </xf>
    <xf numFmtId="181" fontId="24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3" fontId="2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39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7" sqref="Q25:Q27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6" width="15.7109375" style="0" customWidth="1"/>
    <col min="7" max="7" width="15.8515625" style="0" customWidth="1"/>
    <col min="8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18" width="15.8515625" style="0" customWidth="1"/>
    <col min="19" max="21" width="15.7109375" style="0" customWidth="1"/>
    <col min="22" max="22" width="17.8515625" style="0" customWidth="1"/>
    <col min="23" max="26" width="12.421875" style="0" customWidth="1"/>
  </cols>
  <sheetData>
    <row r="1" spans="3:6" ht="12.75">
      <c r="C1" s="2"/>
      <c r="D1" s="2"/>
      <c r="E1" s="2"/>
      <c r="F1" s="2"/>
    </row>
    <row r="3" spans="1:22" ht="29.25" customHeight="1">
      <c r="A3" s="63" t="s">
        <v>15</v>
      </c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1:22" ht="29.25" customHeight="1">
      <c r="A4" s="63" t="s">
        <v>16</v>
      </c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</row>
    <row r="5" spans="1:22" ht="29.25" customHeight="1">
      <c r="A5" s="63" t="s">
        <v>34</v>
      </c>
      <c r="B5" s="63"/>
      <c r="C5" s="63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7" spans="3:22" s="1" customFormat="1" ht="30" customHeight="1" thickBot="1">
      <c r="C7" s="39"/>
      <c r="D7" s="3"/>
      <c r="E7" s="3"/>
      <c r="F7" s="4"/>
      <c r="G7" s="38"/>
      <c r="H7" s="38"/>
      <c r="I7" s="38"/>
      <c r="L7" s="38"/>
      <c r="N7" s="38"/>
      <c r="Q7" s="38"/>
      <c r="R7" s="38"/>
      <c r="S7" s="38" t="s">
        <v>35</v>
      </c>
      <c r="T7" s="4"/>
      <c r="V7" s="4" t="s">
        <v>9</v>
      </c>
    </row>
    <row r="8" spans="1:22" s="16" customFormat="1" ht="39.75" customHeight="1" thickBot="1">
      <c r="A8" s="12" t="s">
        <v>0</v>
      </c>
      <c r="B8" s="13" t="s">
        <v>1</v>
      </c>
      <c r="C8" s="15" t="s">
        <v>17</v>
      </c>
      <c r="D8" s="14" t="s">
        <v>18</v>
      </c>
      <c r="E8" s="14" t="s">
        <v>19</v>
      </c>
      <c r="F8" s="15" t="s">
        <v>8</v>
      </c>
      <c r="G8" s="14" t="s">
        <v>20</v>
      </c>
      <c r="H8" s="14" t="s">
        <v>21</v>
      </c>
      <c r="I8" s="14" t="s">
        <v>22</v>
      </c>
      <c r="J8" s="15" t="s">
        <v>13</v>
      </c>
      <c r="K8" s="15" t="s">
        <v>30</v>
      </c>
      <c r="L8" s="14" t="s">
        <v>25</v>
      </c>
      <c r="M8" s="14" t="s">
        <v>24</v>
      </c>
      <c r="N8" s="14" t="s">
        <v>23</v>
      </c>
      <c r="O8" s="15" t="s">
        <v>14</v>
      </c>
      <c r="P8" s="15" t="s">
        <v>32</v>
      </c>
      <c r="Q8" s="14" t="s">
        <v>26</v>
      </c>
      <c r="R8" s="14" t="s">
        <v>27</v>
      </c>
      <c r="S8" s="14" t="s">
        <v>28</v>
      </c>
      <c r="T8" s="15" t="s">
        <v>29</v>
      </c>
      <c r="U8" s="15" t="s">
        <v>31</v>
      </c>
      <c r="V8" s="15" t="s">
        <v>33</v>
      </c>
    </row>
    <row r="9" spans="1:22" s="16" customFormat="1" ht="33.75" customHeight="1" thickBot="1">
      <c r="A9" s="17">
        <v>1</v>
      </c>
      <c r="B9" s="18" t="s">
        <v>10</v>
      </c>
      <c r="C9" s="52">
        <v>8.207453</v>
      </c>
      <c r="D9" s="52">
        <v>7.459335</v>
      </c>
      <c r="E9" s="8">
        <v>7.165237</v>
      </c>
      <c r="F9" s="19">
        <f>SUM(C9:E9)</f>
        <v>22.832025</v>
      </c>
      <c r="G9" s="8">
        <v>6.304575</v>
      </c>
      <c r="H9" s="8">
        <v>5.19962</v>
      </c>
      <c r="I9" s="8">
        <v>4.526685</v>
      </c>
      <c r="J9" s="19">
        <f>SUM(G9:I9)</f>
        <v>16.03088</v>
      </c>
      <c r="K9" s="19">
        <f>C9+D9+E9+G9+H9+I9</f>
        <v>38.862905000000005</v>
      </c>
      <c r="L9" s="8">
        <v>4.492563</v>
      </c>
      <c r="M9" s="8">
        <f>2.71597+1.340338+0.392392+0.1</f>
        <v>4.548699999999999</v>
      </c>
      <c r="N9" s="8">
        <v>5.698906</v>
      </c>
      <c r="O9" s="19">
        <f>SUM(L9:N9)</f>
        <v>14.740168999999998</v>
      </c>
      <c r="P9" s="19">
        <f>C9+D9+E9+G9+H9+I9+L9+M9+N9</f>
        <v>53.603074</v>
      </c>
      <c r="Q9" s="8">
        <v>7.27758</v>
      </c>
      <c r="R9" s="8">
        <v>7.155596</v>
      </c>
      <c r="S9" s="8">
        <v>8.184753</v>
      </c>
      <c r="T9" s="19">
        <f>SUM(Q9:S9)</f>
        <v>22.617929</v>
      </c>
      <c r="U9" s="19">
        <f>L9+M9+N9+Q9+R9+S9</f>
        <v>37.358098</v>
      </c>
      <c r="V9" s="36">
        <f aca="true" t="shared" si="0" ref="V9:V14">C9+D9+E9+G9+H9+I9+L9+M9+N9+Q9+R9+S9</f>
        <v>76.221003</v>
      </c>
    </row>
    <row r="10" spans="1:26" s="16" customFormat="1" ht="32.25" customHeight="1" thickBot="1">
      <c r="A10" s="20">
        <v>2</v>
      </c>
      <c r="B10" s="21" t="s">
        <v>11</v>
      </c>
      <c r="C10" s="5">
        <v>30.365341</v>
      </c>
      <c r="D10" s="5">
        <v>28.435348</v>
      </c>
      <c r="E10" s="5">
        <v>27.298868</v>
      </c>
      <c r="F10" s="22">
        <f>C10+D10+E10</f>
        <v>86.099557</v>
      </c>
      <c r="G10" s="5">
        <v>26.190288</v>
      </c>
      <c r="H10" s="5">
        <v>25.691294</v>
      </c>
      <c r="I10" s="5">
        <v>25.48855</v>
      </c>
      <c r="J10" s="22">
        <f>G10+H10+I10</f>
        <v>77.370132</v>
      </c>
      <c r="K10" s="22">
        <f>F10+J10</f>
        <v>163.46968900000002</v>
      </c>
      <c r="L10" s="5">
        <v>25.361062</v>
      </c>
      <c r="M10" s="5">
        <f>25.263329+0.5</f>
        <v>25.763329</v>
      </c>
      <c r="N10" s="5">
        <v>26.547652</v>
      </c>
      <c r="O10" s="22">
        <f aca="true" t="shared" si="1" ref="O10:U10">O11+O12</f>
        <v>0</v>
      </c>
      <c r="P10" s="22">
        <f t="shared" si="1"/>
        <v>25.149176</v>
      </c>
      <c r="Q10" s="5">
        <v>27.419878</v>
      </c>
      <c r="R10" s="5">
        <v>27.252052</v>
      </c>
      <c r="S10" s="5">
        <v>29.676054</v>
      </c>
      <c r="T10" s="22">
        <f t="shared" si="1"/>
        <v>0</v>
      </c>
      <c r="U10" s="22">
        <f t="shared" si="1"/>
        <v>0</v>
      </c>
      <c r="V10" s="35">
        <f t="shared" si="0"/>
        <v>325.489716</v>
      </c>
      <c r="Z10" s="37"/>
    </row>
    <row r="11" spans="1:26" s="16" customFormat="1" ht="22.5" customHeight="1" hidden="1" thickBot="1">
      <c r="A11" s="23" t="s">
        <v>5</v>
      </c>
      <c r="B11" s="24" t="s">
        <v>3</v>
      </c>
      <c r="C11" s="9">
        <v>10.762207</v>
      </c>
      <c r="D11" s="9"/>
      <c r="E11" s="6"/>
      <c r="F11" s="25">
        <f>SUM(C11:E11)</f>
        <v>10.762207</v>
      </c>
      <c r="G11" s="9"/>
      <c r="H11" s="9"/>
      <c r="I11" s="6"/>
      <c r="J11" s="33">
        <f>SUM(G11:I11)</f>
        <v>0</v>
      </c>
      <c r="K11" s="35">
        <f>C11+D11+E11+G11+H11+I11</f>
        <v>10.762207</v>
      </c>
      <c r="L11" s="9"/>
      <c r="M11" s="9"/>
      <c r="N11" s="6"/>
      <c r="O11" s="33">
        <f>SUM(L11:N11)</f>
        <v>0</v>
      </c>
      <c r="P11" s="35">
        <f>C11+D11+E11+G11+H11+I11+L11+M11+N11</f>
        <v>10.762207</v>
      </c>
      <c r="Q11" s="9"/>
      <c r="R11" s="9"/>
      <c r="S11" s="6"/>
      <c r="T11" s="33">
        <f>SUM(Q11:S11)</f>
        <v>0</v>
      </c>
      <c r="U11" s="35">
        <f>L11+M11+N11+Q11+R11+S11</f>
        <v>0</v>
      </c>
      <c r="V11" s="35">
        <f t="shared" si="0"/>
        <v>10.762207</v>
      </c>
      <c r="Z11" s="37"/>
    </row>
    <row r="12" spans="1:26" s="16" customFormat="1" ht="22.5" customHeight="1" hidden="1" thickBot="1">
      <c r="A12" s="40" t="s">
        <v>6</v>
      </c>
      <c r="B12" s="41" t="s">
        <v>4</v>
      </c>
      <c r="C12" s="42">
        <v>14.386969</v>
      </c>
      <c r="D12" s="42"/>
      <c r="E12" s="43"/>
      <c r="F12" s="26">
        <f>SUM(C12:E12)</f>
        <v>14.386969</v>
      </c>
      <c r="G12" s="42"/>
      <c r="H12" s="42"/>
      <c r="I12" s="43"/>
      <c r="J12" s="34">
        <f>SUM(G12:I12)</f>
        <v>0</v>
      </c>
      <c r="K12" s="44">
        <f>C12+D12+E12+G12+H12+I12</f>
        <v>14.386969</v>
      </c>
      <c r="L12" s="42"/>
      <c r="M12" s="42"/>
      <c r="N12" s="43"/>
      <c r="O12" s="34">
        <f>SUM(L12:N12)</f>
        <v>0</v>
      </c>
      <c r="P12" s="44">
        <f>C12+D12+E12+G12+H12+I12+L12+M12+N12</f>
        <v>14.386969</v>
      </c>
      <c r="Q12" s="42"/>
      <c r="R12" s="42"/>
      <c r="S12" s="43"/>
      <c r="T12" s="34">
        <f>SUM(Q12:S12)</f>
        <v>0</v>
      </c>
      <c r="U12" s="44">
        <f>L12+M12+N12+Q12+R12+S12</f>
        <v>0</v>
      </c>
      <c r="V12" s="44">
        <f t="shared" si="0"/>
        <v>14.386969</v>
      </c>
      <c r="Z12" s="37"/>
    </row>
    <row r="13" spans="1:22" s="16" customFormat="1" ht="22.5" customHeight="1" thickBot="1">
      <c r="A13" s="50">
        <v>3</v>
      </c>
      <c r="B13" s="27" t="s">
        <v>7</v>
      </c>
      <c r="C13" s="10">
        <f>137.59412+0.090723-C10-C9</f>
        <v>99.112049</v>
      </c>
      <c r="D13" s="10">
        <f>128.354025+0.070512-D10-D9</f>
        <v>92.52985400000001</v>
      </c>
      <c r="E13" s="10">
        <f>133.446005-0.010851+0.070689-E9-E10</f>
        <v>99.041738</v>
      </c>
      <c r="F13" s="28">
        <f>SUM(C13:E13)</f>
        <v>290.683641</v>
      </c>
      <c r="G13" s="10">
        <f>119.965882-G9-G10</f>
        <v>87.471019</v>
      </c>
      <c r="H13" s="10">
        <f>101.926577+0.027335-H9-H10</f>
        <v>71.062998</v>
      </c>
      <c r="I13" s="10">
        <f>100.734882-0.031083+0.07082+0.000197+0.02579-I9-I10</f>
        <v>70.785371</v>
      </c>
      <c r="J13" s="28">
        <f>SUM(G13:I13)</f>
        <v>229.319388</v>
      </c>
      <c r="K13" s="28">
        <f>C13+D13+E13+G13+H13+I13</f>
        <v>520.003029</v>
      </c>
      <c r="L13" s="10">
        <f>105.311408-0.000821+0.018174-L9-L10</f>
        <v>75.47513599999999</v>
      </c>
      <c r="M13" s="10">
        <f>108.014892-0.032553-0.00256+0.0224-M9-M10</f>
        <v>77.69015000000002</v>
      </c>
      <c r="N13" s="10">
        <f>110.746082-N9-N10-0.014162-0.14457-0.0027+0.031621</f>
        <v>78.369713</v>
      </c>
      <c r="O13" s="28">
        <f>SUM(L13:N13)</f>
        <v>231.53499900000003</v>
      </c>
      <c r="P13" s="28">
        <f>C13+D13+E13+G13+H13+I13+L13+M13+N13</f>
        <v>751.538028</v>
      </c>
      <c r="Q13" s="10">
        <f>127.813297-Q9-Q10-0.000781-0.005749-0.012583-0.001108-0.00612+0.043783</f>
        <v>93.13328100000001</v>
      </c>
      <c r="R13" s="10">
        <f>122.064757-R9-R10</f>
        <v>87.65710899999999</v>
      </c>
      <c r="S13" s="10">
        <f>136.564326-S10-S9</f>
        <v>98.703519</v>
      </c>
      <c r="T13" s="28">
        <f>SUM(Q13:S13)</f>
        <v>279.49390900000003</v>
      </c>
      <c r="U13" s="28">
        <f>L13+M13+N13+Q13+R13+S13</f>
        <v>511.028908</v>
      </c>
      <c r="V13" s="51">
        <f t="shared" si="0"/>
        <v>1031.031937</v>
      </c>
    </row>
    <row r="14" spans="1:22" s="16" customFormat="1" ht="22.5" customHeight="1" thickBot="1">
      <c r="A14" s="45"/>
      <c r="B14" s="46" t="s">
        <v>12</v>
      </c>
      <c r="C14" s="47">
        <v>35.170235</v>
      </c>
      <c r="D14" s="11">
        <v>26.907824</v>
      </c>
      <c r="E14" s="11">
        <v>32.269019</v>
      </c>
      <c r="F14" s="29">
        <f>SUM(C14:E14)</f>
        <v>94.347078</v>
      </c>
      <c r="G14" s="54">
        <v>19.900959</v>
      </c>
      <c r="H14" s="11">
        <v>15.272048</v>
      </c>
      <c r="I14" s="11">
        <f>13.534577-0.080655+0.009835</f>
        <v>13.463757000000001</v>
      </c>
      <c r="J14" s="29">
        <f>SUM(G14:I14)</f>
        <v>48.636764</v>
      </c>
      <c r="K14" s="48">
        <f>C14+D14+E14+G14+H14+I14</f>
        <v>142.98384199999998</v>
      </c>
      <c r="L14" s="47">
        <v>15.562684</v>
      </c>
      <c r="M14" s="47">
        <v>16.442888</v>
      </c>
      <c r="N14" s="11">
        <f>19.787027+0.028002</f>
        <v>19.815029</v>
      </c>
      <c r="O14" s="29">
        <f>SUM(L14:N14)</f>
        <v>51.820600999999996</v>
      </c>
      <c r="P14" s="48">
        <f>C14+D14+E14+G14+H14+I14+L14+M14+N14</f>
        <v>194.804443</v>
      </c>
      <c r="Q14" s="47">
        <v>26.252599</v>
      </c>
      <c r="R14" s="11">
        <v>25.253781</v>
      </c>
      <c r="S14" s="11">
        <f>R14*5%+R14</f>
        <v>26.51647005</v>
      </c>
      <c r="T14" s="29">
        <f>SUM(Q14:S14)</f>
        <v>78.02285005</v>
      </c>
      <c r="U14" s="48">
        <f>L14+M14+N14+Q14+R14+S14</f>
        <v>129.84345105</v>
      </c>
      <c r="V14" s="49">
        <f t="shared" si="0"/>
        <v>272.82729305</v>
      </c>
    </row>
    <row r="15" spans="1:22" s="16" customFormat="1" ht="22.5" customHeight="1" thickBot="1">
      <c r="A15" s="30"/>
      <c r="B15" s="31" t="s">
        <v>2</v>
      </c>
      <c r="C15" s="7">
        <f aca="true" t="shared" si="2" ref="C15:V15">C9+C10+C13+C14</f>
        <v>172.855078</v>
      </c>
      <c r="D15" s="7">
        <f t="shared" si="2"/>
        <v>155.33236100000002</v>
      </c>
      <c r="E15" s="7">
        <f t="shared" si="2"/>
        <v>165.77486199999998</v>
      </c>
      <c r="F15" s="32">
        <f>F9+F10+F13+F14</f>
        <v>493.962301</v>
      </c>
      <c r="G15" s="7">
        <f>G9+G10+G13+G14</f>
        <v>139.866841</v>
      </c>
      <c r="H15" s="7">
        <f>H9+H10+H13+H14</f>
        <v>117.22595999999999</v>
      </c>
      <c r="I15" s="7">
        <f>I9+I10+I13+I14</f>
        <v>114.264363</v>
      </c>
      <c r="J15" s="32">
        <f t="shared" si="2"/>
        <v>371.357164</v>
      </c>
      <c r="K15" s="32">
        <f t="shared" si="2"/>
        <v>865.3194649999999</v>
      </c>
      <c r="L15" s="7">
        <f>L9+L10+L13+L14</f>
        <v>120.89144499999999</v>
      </c>
      <c r="M15" s="7">
        <f>M9+M10+M13+M14</f>
        <v>124.44506700000001</v>
      </c>
      <c r="N15" s="7">
        <f>N9+N10+N13+N14</f>
        <v>130.43130000000002</v>
      </c>
      <c r="O15" s="32">
        <f t="shared" si="2"/>
        <v>298.095769</v>
      </c>
      <c r="P15" s="32">
        <f t="shared" si="2"/>
        <v>1025.094721</v>
      </c>
      <c r="Q15" s="7">
        <f>Q9+Q10+Q13+Q14</f>
        <v>154.083338</v>
      </c>
      <c r="R15" s="7">
        <f>R9+R10+R13+R14</f>
        <v>147.318538</v>
      </c>
      <c r="S15" s="7">
        <f>S9+S10+S13+S14</f>
        <v>163.08079605</v>
      </c>
      <c r="T15" s="32">
        <f t="shared" si="2"/>
        <v>380.13468805</v>
      </c>
      <c r="U15" s="32">
        <f t="shared" si="2"/>
        <v>678.23045705</v>
      </c>
      <c r="V15" s="32">
        <f t="shared" si="2"/>
        <v>1705.5699490499999</v>
      </c>
    </row>
    <row r="17" ht="12.75">
      <c r="R17" s="2"/>
    </row>
    <row r="18" spans="3:22" s="53" customFormat="1" ht="18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V18" s="55"/>
    </row>
    <row r="19" spans="3:17" ht="12.75"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3:17" ht="12.75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3:17" ht="12.75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7"/>
    </row>
    <row r="22" spans="3:17" ht="12.75">
      <c r="C22" s="58"/>
      <c r="D22" s="58"/>
      <c r="E22" s="58"/>
      <c r="F22" s="58"/>
      <c r="G22" s="58"/>
      <c r="H22" s="59"/>
      <c r="I22" s="58"/>
      <c r="J22" s="58"/>
      <c r="K22" s="58"/>
      <c r="L22" s="58"/>
      <c r="M22" s="58"/>
      <c r="N22" s="58"/>
      <c r="O22" s="58"/>
      <c r="P22" s="58"/>
      <c r="Q22" s="58"/>
    </row>
    <row r="23" spans="3:22" ht="18">
      <c r="C23" s="58"/>
      <c r="D23" s="58"/>
      <c r="E23" s="58"/>
      <c r="F23" s="60"/>
      <c r="G23" s="61"/>
      <c r="H23" s="58"/>
      <c r="I23" s="58"/>
      <c r="J23" s="58"/>
      <c r="K23" s="58"/>
      <c r="L23" s="58"/>
      <c r="M23" s="58"/>
      <c r="N23" s="58"/>
      <c r="O23" s="58"/>
      <c r="P23" s="58"/>
      <c r="Q23" s="58"/>
      <c r="V23" s="2"/>
    </row>
    <row r="24" spans="3:17" ht="15">
      <c r="C24" s="58"/>
      <c r="D24" s="58"/>
      <c r="E24" s="58"/>
      <c r="F24" s="58"/>
      <c r="G24" s="61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3:22" ht="15">
      <c r="C25" s="58"/>
      <c r="D25" s="58"/>
      <c r="E25" s="58"/>
      <c r="F25" s="58"/>
      <c r="G25" s="61"/>
      <c r="H25" s="58"/>
      <c r="I25" s="58"/>
      <c r="J25" s="58"/>
      <c r="K25" s="58"/>
      <c r="L25" s="58"/>
      <c r="M25" s="58"/>
      <c r="N25" s="58"/>
      <c r="O25" s="58"/>
      <c r="P25" s="58"/>
      <c r="Q25" s="58"/>
      <c r="V25" s="2"/>
    </row>
    <row r="26" spans="3:17" ht="15.75">
      <c r="C26" s="58"/>
      <c r="D26" s="58"/>
      <c r="E26" s="58"/>
      <c r="F26" s="58"/>
      <c r="G26" s="62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3:17" ht="15">
      <c r="C27" s="58"/>
      <c r="D27" s="58"/>
      <c r="E27" s="58"/>
      <c r="F27" s="58"/>
      <c r="G27" s="61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3:17" ht="15">
      <c r="C28" s="58"/>
      <c r="D28" s="58"/>
      <c r="E28" s="58"/>
      <c r="F28" s="58"/>
      <c r="G28" s="61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3:17" ht="15">
      <c r="C29" s="58"/>
      <c r="D29" s="58"/>
      <c r="E29" s="58"/>
      <c r="F29" s="58"/>
      <c r="G29" s="61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3:17" ht="15.75">
      <c r="C30" s="58"/>
      <c r="D30" s="58"/>
      <c r="E30" s="58"/>
      <c r="F30" s="58"/>
      <c r="G30" s="62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3:17" ht="15">
      <c r="C31" s="58"/>
      <c r="D31" s="58"/>
      <c r="E31" s="58"/>
      <c r="F31" s="58"/>
      <c r="G31" s="61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3:17" ht="15">
      <c r="C32" s="58"/>
      <c r="D32" s="58"/>
      <c r="E32" s="58"/>
      <c r="F32" s="58"/>
      <c r="G32" s="61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3:17" ht="15">
      <c r="C33" s="58"/>
      <c r="D33" s="58"/>
      <c r="E33" s="58"/>
      <c r="F33" s="58"/>
      <c r="G33" s="61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3:17" ht="15.75">
      <c r="C34" s="58"/>
      <c r="D34" s="58"/>
      <c r="E34" s="58"/>
      <c r="F34" s="58"/>
      <c r="G34" s="62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3:17" ht="15">
      <c r="C35" s="58"/>
      <c r="D35" s="58"/>
      <c r="E35" s="58"/>
      <c r="F35" s="58"/>
      <c r="G35" s="61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3:17" ht="12.75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3:17" ht="12.75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3:17" ht="12.75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3:17" ht="12.75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Токарева</cp:lastModifiedBy>
  <cp:lastPrinted>2011-05-23T12:11:51Z</cp:lastPrinted>
  <dcterms:created xsi:type="dcterms:W3CDTF">1996-10-08T23:32:33Z</dcterms:created>
  <dcterms:modified xsi:type="dcterms:W3CDTF">2014-01-16T06:36:04Z</dcterms:modified>
  <cp:category/>
  <cp:version/>
  <cp:contentType/>
  <cp:contentStatus/>
</cp:coreProperties>
</file>